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27.06.24\RIMs\RIMS\2024-25\1st QTR\"/>
    </mc:Choice>
  </mc:AlternateContent>
  <bookViews>
    <workbookView xWindow="0" yWindow="0" windowWidth="15360" windowHeight="7635" firstSheet="2" activeTab="7"/>
  </bookViews>
  <sheets>
    <sheet name="SHEET-1" sheetId="24" r:id="rId1"/>
    <sheet name="SHEET-2" sheetId="25" r:id="rId2"/>
    <sheet name="SHEET-3" sheetId="26" r:id="rId3"/>
    <sheet name="SHEET-4" sheetId="32" r:id="rId4"/>
    <sheet name="SHEET-5" sheetId="33" r:id="rId5"/>
    <sheet name="SHEET-6" sheetId="30" r:id="rId6"/>
    <sheet name="SHEET-7" sheetId="31" r:id="rId7"/>
    <sheet name="Meter" sheetId="35" r:id="rId8"/>
    <sheet name="T&amp;D"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1" localSheetId="8">#REF!</definedName>
    <definedName name="\1">#REF!</definedName>
    <definedName name="\2" localSheetId="8">[1]TLPPOCT!#REF!</definedName>
    <definedName name="\2">[1]TLPPOCT!#REF!</definedName>
    <definedName name="\a" localSheetId="8">#REF!</definedName>
    <definedName name="\a">#REF!</definedName>
    <definedName name="\b" localSheetId="8">#REF!</definedName>
    <definedName name="\b">#REF!</definedName>
    <definedName name="\C" localSheetId="8">#REF!</definedName>
    <definedName name="\C">#REF!</definedName>
    <definedName name="\f" localSheetId="8">#REF!</definedName>
    <definedName name="\f">#REF!</definedName>
    <definedName name="\H" localSheetId="8">'[2]STN WISE EMR'!#REF!</definedName>
    <definedName name="\H">'[2]STN WISE EMR'!#REF!</definedName>
    <definedName name="\L">[3]DLC!$HR$111</definedName>
    <definedName name="\p" localSheetId="8">#REF!</definedName>
    <definedName name="\p">#REF!</definedName>
    <definedName name="\Q">[3]DLC!$GS$323:$GS$335</definedName>
    <definedName name="\V" localSheetId="8">'[4]R.Hrs. Since Comm'!#REF!</definedName>
    <definedName name="\V">'[4]R.Hrs. Since Comm'!#REF!</definedName>
    <definedName name="\X" localSheetId="8">#REF!</definedName>
    <definedName name="\X">#REF!</definedName>
    <definedName name="\Z" localSheetId="8">#REF!</definedName>
    <definedName name="\Z">#REF!</definedName>
    <definedName name="___________PMT2" localSheetId="8" hidden="1">#REF!</definedName>
    <definedName name="___________PMT2" hidden="1">#REF!</definedName>
    <definedName name="__________PMT2" localSheetId="8" hidden="1">#REF!</definedName>
    <definedName name="__________PMT2" hidden="1">#REF!</definedName>
    <definedName name="_________PMT2" localSheetId="8" hidden="1">#REF!</definedName>
    <definedName name="_________PMT2" hidden="1">#REF!</definedName>
    <definedName name="________PMT2" localSheetId="8" hidden="1">#REF!</definedName>
    <definedName name="________PMT2" hidden="1">#REF!</definedName>
    <definedName name="________SF01" localSheetId="8">[5]LMAIN!#REF!</definedName>
    <definedName name="________SF01">[5]LMAIN!#REF!</definedName>
    <definedName name="________SF010907" localSheetId="8">[5]LMAIN!#REF!</definedName>
    <definedName name="________SF010907">[5]LMAIN!#REF!</definedName>
    <definedName name="________SF02" localSheetId="8">[5]LMAIN!#REF!</definedName>
    <definedName name="________SF02">[5]LMAIN!#REF!</definedName>
    <definedName name="________SF020506" localSheetId="8">[5]LMAIN!#REF!</definedName>
    <definedName name="________SF020506">[5]LMAIN!#REF!</definedName>
    <definedName name="________SF0209" localSheetId="8">[5]LMAIN!#REF!</definedName>
    <definedName name="________SF0209">[5]LMAIN!#REF!</definedName>
    <definedName name="________SF020907" localSheetId="8">[5]LMAIN!#REF!</definedName>
    <definedName name="________SF020907">[5]LMAIN!#REF!</definedName>
    <definedName name="________SF020912" localSheetId="8">[5]LMAIN!#REF!</definedName>
    <definedName name="________SF020912">[5]LMAIN!#REF!</definedName>
    <definedName name="________SF03" localSheetId="8">[5]LMAIN!#REF!</definedName>
    <definedName name="________SF03">[5]LMAIN!#REF!</definedName>
    <definedName name="________SF030907" localSheetId="8">[5]LMAIN!#REF!</definedName>
    <definedName name="________SF030907">[5]LMAIN!#REF!</definedName>
    <definedName name="________SF044" localSheetId="8">[5]LMAIN!#REF!</definedName>
    <definedName name="________SF044">[5]LMAIN!#REF!</definedName>
    <definedName name="________SF07" localSheetId="8">[5]LMAIN!#REF!</definedName>
    <definedName name="________SF07">[5]LMAIN!#REF!</definedName>
    <definedName name="________SF070805" localSheetId="8">[5]LMAIN!#REF!</definedName>
    <definedName name="________SF070805">[5]LMAIN!#REF!</definedName>
    <definedName name="________SF070809" localSheetId="8">[5]LMAIN!#REF!</definedName>
    <definedName name="________SF070809">[5]LMAIN!#REF!</definedName>
    <definedName name="________SF0709" localSheetId="8">[5]LMAIN!#REF!</definedName>
    <definedName name="________SF0709">[5]LMAIN!#REF!</definedName>
    <definedName name="________SF070907" localSheetId="8">[5]LMAIN!#REF!</definedName>
    <definedName name="________SF070907">[5]LMAIN!#REF!</definedName>
    <definedName name="________SF080706" localSheetId="8">[5]LMAIN!#REF!</definedName>
    <definedName name="________SF080706">[5]LMAIN!#REF!</definedName>
    <definedName name="________SF080709" localSheetId="8">[5]LMAIN!#REF!</definedName>
    <definedName name="________SF080709">[5]LMAIN!#REF!</definedName>
    <definedName name="________SF090726" localSheetId="8">[5]LMAIN!#REF!</definedName>
    <definedName name="________SF090726">[5]LMAIN!#REF!</definedName>
    <definedName name="________SF26" localSheetId="8">[5]LMAIN!#REF!</definedName>
    <definedName name="________SF26">[5]LMAIN!#REF!</definedName>
    <definedName name="________SF260907" localSheetId="8">[5]LMAIN!#REF!</definedName>
    <definedName name="________SF260907">[5]LMAIN!#REF!</definedName>
    <definedName name="________SF31" localSheetId="8">[5]LMAIN!#REF!</definedName>
    <definedName name="________SF31">[5]LMAIN!#REF!</definedName>
    <definedName name="________SF3108" localSheetId="8">[5]LMAIN!#REF!</definedName>
    <definedName name="________SF3108">[5]LMAIN!#REF!</definedName>
    <definedName name="________SF310807" localSheetId="8">[5]LMAIN!#REF!</definedName>
    <definedName name="________SF310807">[5]LMAIN!#REF!</definedName>
    <definedName name="________SF3109" localSheetId="8">[5]LMAIN!#REF!</definedName>
    <definedName name="________SF3109">[5]LMAIN!#REF!</definedName>
    <definedName name="________SF310907" localSheetId="8">[5]LMAIN!#REF!</definedName>
    <definedName name="________SF310907">[5]LMAIN!#REF!</definedName>
    <definedName name="________SF33" localSheetId="8">[5]LMAIN!#REF!</definedName>
    <definedName name="________SF33">[5]LMAIN!#REF!</definedName>
    <definedName name="________SFB1" localSheetId="8">[5]LMAIN!#REF!</definedName>
    <definedName name="________SFB1">[5]LMAIN!#REF!</definedName>
    <definedName name="________SM09" localSheetId="8">[5]LMAIN!#REF!</definedName>
    <definedName name="________SM09">[5]LMAIN!#REF!</definedName>
    <definedName name="________SUM1" localSheetId="8">[5]LMAIN!#REF!</definedName>
    <definedName name="________SUM1">[5]LMAIN!#REF!</definedName>
    <definedName name="_______PMT2" localSheetId="8" hidden="1">#REF!</definedName>
    <definedName name="_______PMT2" hidden="1">#REF!</definedName>
    <definedName name="_______SF01" localSheetId="8">[5]LMAIN!#REF!</definedName>
    <definedName name="_______SF01">[5]LMAIN!#REF!</definedName>
    <definedName name="_______SF010907" localSheetId="8">[5]LMAIN!#REF!</definedName>
    <definedName name="_______SF010907">[5]LMAIN!#REF!</definedName>
    <definedName name="_______SF02" localSheetId="8">[5]LMAIN!#REF!</definedName>
    <definedName name="_______SF02">[5]LMAIN!#REF!</definedName>
    <definedName name="_______SF020506" localSheetId="8">[5]LMAIN!#REF!</definedName>
    <definedName name="_______SF020506">[5]LMAIN!#REF!</definedName>
    <definedName name="_______SF0209" localSheetId="8">[5]LMAIN!#REF!</definedName>
    <definedName name="_______SF0209">[5]LMAIN!#REF!</definedName>
    <definedName name="_______SF020907" localSheetId="8">[5]LMAIN!#REF!</definedName>
    <definedName name="_______SF020907">[5]LMAIN!#REF!</definedName>
    <definedName name="_______SF020912" localSheetId="8">[5]LMAIN!#REF!</definedName>
    <definedName name="_______SF020912">[5]LMAIN!#REF!</definedName>
    <definedName name="_______SF03" localSheetId="8">[5]LMAIN!#REF!</definedName>
    <definedName name="_______SF03">[5]LMAIN!#REF!</definedName>
    <definedName name="_______SF030907" localSheetId="8">[5]LMAIN!#REF!</definedName>
    <definedName name="_______SF030907">[5]LMAIN!#REF!</definedName>
    <definedName name="_______SF044" localSheetId="8">[5]LMAIN!#REF!</definedName>
    <definedName name="_______SF044">[5]LMAIN!#REF!</definedName>
    <definedName name="_______SF07" localSheetId="8">[5]LMAIN!#REF!</definedName>
    <definedName name="_______SF07">[5]LMAIN!#REF!</definedName>
    <definedName name="_______SF070805" localSheetId="8">[5]LMAIN!#REF!</definedName>
    <definedName name="_______SF070805">[5]LMAIN!#REF!</definedName>
    <definedName name="_______SF070809" localSheetId="8">[5]LMAIN!#REF!</definedName>
    <definedName name="_______SF070809">[5]LMAIN!#REF!</definedName>
    <definedName name="_______SF0709" localSheetId="8">[5]LMAIN!#REF!</definedName>
    <definedName name="_______SF0709">[5]LMAIN!#REF!</definedName>
    <definedName name="_______SF070907" localSheetId="8">[5]LMAIN!#REF!</definedName>
    <definedName name="_______SF070907">[5]LMAIN!#REF!</definedName>
    <definedName name="_______SF080706" localSheetId="8">[5]LMAIN!#REF!</definedName>
    <definedName name="_______SF080706">[5]LMAIN!#REF!</definedName>
    <definedName name="_______SF080709" localSheetId="8">[5]LMAIN!#REF!</definedName>
    <definedName name="_______SF080709">[5]LMAIN!#REF!</definedName>
    <definedName name="_______SF090726" localSheetId="8">[5]LMAIN!#REF!</definedName>
    <definedName name="_______SF090726">[5]LMAIN!#REF!</definedName>
    <definedName name="_______SF26" localSheetId="8">[5]LMAIN!#REF!</definedName>
    <definedName name="_______SF26">[5]LMAIN!#REF!</definedName>
    <definedName name="_______SF260907" localSheetId="8">[5]LMAIN!#REF!</definedName>
    <definedName name="_______SF260907">[5]LMAIN!#REF!</definedName>
    <definedName name="_______SF31" localSheetId="8">[5]LMAIN!#REF!</definedName>
    <definedName name="_______SF31">[5]LMAIN!#REF!</definedName>
    <definedName name="_______SF3108" localSheetId="8">[5]LMAIN!#REF!</definedName>
    <definedName name="_______SF3108">[5]LMAIN!#REF!</definedName>
    <definedName name="_______SF310807" localSheetId="8">[5]LMAIN!#REF!</definedName>
    <definedName name="_______SF310807">[5]LMAIN!#REF!</definedName>
    <definedName name="_______SF3109" localSheetId="8">[5]LMAIN!#REF!</definedName>
    <definedName name="_______SF3109">[5]LMAIN!#REF!</definedName>
    <definedName name="_______SF310907" localSheetId="8">[5]LMAIN!#REF!</definedName>
    <definedName name="_______SF310907">[5]LMAIN!#REF!</definedName>
    <definedName name="_______SF33" localSheetId="8">[5]LMAIN!#REF!</definedName>
    <definedName name="_______SF33">[5]LMAIN!#REF!</definedName>
    <definedName name="_______SFB1" localSheetId="8">[5]LMAIN!#REF!</definedName>
    <definedName name="_______SFB1">[5]LMAIN!#REF!</definedName>
    <definedName name="_______SM09" localSheetId="8">[5]LMAIN!#REF!</definedName>
    <definedName name="_______SM09">[5]LMAIN!#REF!</definedName>
    <definedName name="_______SUM1" localSheetId="8">[5]LMAIN!#REF!</definedName>
    <definedName name="_______SUM1">[5]LMAIN!#REF!</definedName>
    <definedName name="______Iz65536" localSheetId="8">#REF!</definedName>
    <definedName name="______Iz65536">#REF!</definedName>
    <definedName name="______PMT2" localSheetId="8" hidden="1">#REF!</definedName>
    <definedName name="______PMT2" hidden="1">#REF!</definedName>
    <definedName name="______S8" localSheetId="8">#REF!</definedName>
    <definedName name="______S8">#REF!</definedName>
    <definedName name="______S88" localSheetId="8">#REF!</definedName>
    <definedName name="______S88">#REF!</definedName>
    <definedName name="______S888" localSheetId="8">#REF!</definedName>
    <definedName name="______S888">#REF!</definedName>
    <definedName name="_____BSD1">"$#REF!.$D$9:$F$81"</definedName>
    <definedName name="_____BSD2">"$#REF!.$D$9:$F$81"</definedName>
    <definedName name="_____CZ1">[6]data!$F$721</definedName>
    <definedName name="_____IED1">"$#REF!.$D$9:$F$49"</definedName>
    <definedName name="_____IED2">"$#REF!.$D$9:$F$49"</definedName>
    <definedName name="_____LD1">[3]DLC!$K$59:$AF$8180</definedName>
    <definedName name="_____LD2">[3]DLC!$GR$56:$HT$8181</definedName>
    <definedName name="_____LD3">[3]DLC!$HV$57:$IO$8181</definedName>
    <definedName name="_____LD4">[3]DLC!$AH$32:$BE$8180</definedName>
    <definedName name="_____LD5">[3]DLC!$GR$53:$HK$8180</definedName>
    <definedName name="_____LD6">[3]DLC!$GR$69:$HL$8180</definedName>
    <definedName name="_____LR1">"$#REF!.$I$64:$AA$186"</definedName>
    <definedName name="_____LR2">"$#REF!.$I$195:$AA$217"</definedName>
    <definedName name="_____PMT2" localSheetId="8" hidden="1">#REF!</definedName>
    <definedName name="_____PMT2" hidden="1">#REF!</definedName>
    <definedName name="_____S8" localSheetId="8">#REF!</definedName>
    <definedName name="_____S8">#REF!</definedName>
    <definedName name="_____S88" localSheetId="8">#REF!</definedName>
    <definedName name="_____S88">#REF!</definedName>
    <definedName name="_____S888" localSheetId="8">#REF!</definedName>
    <definedName name="_____S888">#REF!</definedName>
    <definedName name="_____SCH6">"'file:///G:/201-04REL-Final.xls'#$04REL.$#REF!$#REF!"</definedName>
    <definedName name="_____SF01" localSheetId="8">[5]LMAIN!#REF!</definedName>
    <definedName name="_____SF01">[5]LMAIN!#REF!</definedName>
    <definedName name="_____SF010907" localSheetId="8">[5]LMAIN!#REF!</definedName>
    <definedName name="_____SF010907">[5]LMAIN!#REF!</definedName>
    <definedName name="_____SF02" localSheetId="8">[5]LMAIN!#REF!</definedName>
    <definedName name="_____SF02">[5]LMAIN!#REF!</definedName>
    <definedName name="_____SF020506" localSheetId="8">[5]LMAIN!#REF!</definedName>
    <definedName name="_____SF020506">[5]LMAIN!#REF!</definedName>
    <definedName name="_____SF0209" localSheetId="8">[5]LMAIN!#REF!</definedName>
    <definedName name="_____SF0209">[5]LMAIN!#REF!</definedName>
    <definedName name="_____SF020907" localSheetId="8">[5]LMAIN!#REF!</definedName>
    <definedName name="_____SF020907">[5]LMAIN!#REF!</definedName>
    <definedName name="_____SF020912" localSheetId="8">[5]LMAIN!#REF!</definedName>
    <definedName name="_____SF020912">[5]LMAIN!#REF!</definedName>
    <definedName name="_____SF03" localSheetId="8">[5]LMAIN!#REF!</definedName>
    <definedName name="_____SF03">[5]LMAIN!#REF!</definedName>
    <definedName name="_____SF030907" localSheetId="8">[5]LMAIN!#REF!</definedName>
    <definedName name="_____SF030907">[5]LMAIN!#REF!</definedName>
    <definedName name="_____SF044" localSheetId="8">[5]LMAIN!#REF!</definedName>
    <definedName name="_____SF044">[5]LMAIN!#REF!</definedName>
    <definedName name="_____SF07" localSheetId="8">[5]LMAIN!#REF!</definedName>
    <definedName name="_____SF07">[5]LMAIN!#REF!</definedName>
    <definedName name="_____SF070805" localSheetId="8">[5]LMAIN!#REF!</definedName>
    <definedName name="_____SF070805">[5]LMAIN!#REF!</definedName>
    <definedName name="_____SF070809" localSheetId="8">[5]LMAIN!#REF!</definedName>
    <definedName name="_____SF070809">[5]LMAIN!#REF!</definedName>
    <definedName name="_____SF0709" localSheetId="8">[5]LMAIN!#REF!</definedName>
    <definedName name="_____SF0709">[5]LMAIN!#REF!</definedName>
    <definedName name="_____SF070907" localSheetId="8">[5]LMAIN!#REF!</definedName>
    <definedName name="_____SF070907">[5]LMAIN!#REF!</definedName>
    <definedName name="_____SF080706" localSheetId="8">[5]LMAIN!#REF!</definedName>
    <definedName name="_____SF080706">[5]LMAIN!#REF!</definedName>
    <definedName name="_____SF080709" localSheetId="8">[5]LMAIN!#REF!</definedName>
    <definedName name="_____SF080709">[5]LMAIN!#REF!</definedName>
    <definedName name="_____SF090726" localSheetId="8">[5]LMAIN!#REF!</definedName>
    <definedName name="_____SF090726">[5]LMAIN!#REF!</definedName>
    <definedName name="_____SF26" localSheetId="8">[5]LMAIN!#REF!</definedName>
    <definedName name="_____SF26">[5]LMAIN!#REF!</definedName>
    <definedName name="_____SF260907" localSheetId="8">[5]LMAIN!#REF!</definedName>
    <definedName name="_____SF260907">[5]LMAIN!#REF!</definedName>
    <definedName name="_____SF31" localSheetId="8">[5]LMAIN!#REF!</definedName>
    <definedName name="_____SF31">[5]LMAIN!#REF!</definedName>
    <definedName name="_____SF3108" localSheetId="8">[5]LMAIN!#REF!</definedName>
    <definedName name="_____SF3108">[5]LMAIN!#REF!</definedName>
    <definedName name="_____SF310807" localSheetId="8">[5]LMAIN!#REF!</definedName>
    <definedName name="_____SF310807">[5]LMAIN!#REF!</definedName>
    <definedName name="_____SF3109" localSheetId="8">[5]LMAIN!#REF!</definedName>
    <definedName name="_____SF3109">[5]LMAIN!#REF!</definedName>
    <definedName name="_____SF310907" localSheetId="8">[5]LMAIN!#REF!</definedName>
    <definedName name="_____SF310907">[5]LMAIN!#REF!</definedName>
    <definedName name="_____SF33" localSheetId="8">[5]LMAIN!#REF!</definedName>
    <definedName name="_____SF33">[5]LMAIN!#REF!</definedName>
    <definedName name="_____SFB1" localSheetId="8">[5]LMAIN!#REF!</definedName>
    <definedName name="_____SFB1">[5]LMAIN!#REF!</definedName>
    <definedName name="_____SH1">'[7]Executive Summary _Thermal'!$A$4:$H$108</definedName>
    <definedName name="_____SH10">'[7]Executive Summary _Thermal'!$A$4:$G$118</definedName>
    <definedName name="_____SH11">'[7]Executive Summary _Thermal'!$A$4:$H$167</definedName>
    <definedName name="_____SH2">'[7]Executive Summary _Thermal'!$A$4:$H$157</definedName>
    <definedName name="_____SH3">'[7]Executive Summary _Thermal'!$A$4:$H$136</definedName>
    <definedName name="_____SH4">'[7]Executive Summary _Thermal'!$A$4:$H$96</definedName>
    <definedName name="_____SH5">'[7]Executive Summary _Thermal'!$A$4:$H$96</definedName>
    <definedName name="_____SH6">'[7]Executive Summary _Thermal'!$A$4:$H$95</definedName>
    <definedName name="_____SH7">'[7]Executive Summary _Thermal'!$A$4:$H$163</definedName>
    <definedName name="_____SH8">'[7]Executive Summary _Thermal'!$A$4:$H$133</definedName>
    <definedName name="_____SH9">'[7]Executive Summary _Thermal'!$A$4:$H$194</definedName>
    <definedName name="_____SM09" localSheetId="8">[5]LMAIN!#REF!</definedName>
    <definedName name="_____SM09">[5]LMAIN!#REF!</definedName>
    <definedName name="_____SUM1" localSheetId="8">[5]LMAIN!#REF!</definedName>
    <definedName name="_____SUM1">[5]LMAIN!#REF!</definedName>
    <definedName name="____BSD1" localSheetId="8">#REF!</definedName>
    <definedName name="____BSD1">#REF!</definedName>
    <definedName name="____BSD2" localSheetId="8">#REF!</definedName>
    <definedName name="____BSD2">#REF!</definedName>
    <definedName name="____CZ1">[8]data!$F$721</definedName>
    <definedName name="____IED1" localSheetId="8">#REF!</definedName>
    <definedName name="____IED1">#REF!</definedName>
    <definedName name="____IED2" localSheetId="8">#REF!</definedName>
    <definedName name="____IED2">#REF!</definedName>
    <definedName name="____Iz65536" localSheetId="8">#REF!</definedName>
    <definedName name="____Iz65536">#REF!</definedName>
    <definedName name="____LD1">[3]DLC!$K$59:$AF$8180</definedName>
    <definedName name="____LD2">[3]DLC!$GR$56:$HT$8181</definedName>
    <definedName name="____LD3">[3]DLC!$HV$57:$IO$8181</definedName>
    <definedName name="____LD4">[3]DLC!$AH$32:$BE$8180</definedName>
    <definedName name="____LD5">[3]DLC!$GR$53:$HK$8180</definedName>
    <definedName name="____LD6">[3]DLC!$GR$69:$HL$8180</definedName>
    <definedName name="____LR1" localSheetId="8">#REF!</definedName>
    <definedName name="____LR1">#REF!</definedName>
    <definedName name="____LR2" localSheetId="8">#REF!</definedName>
    <definedName name="____LR2">#REF!</definedName>
    <definedName name="____PMT2" localSheetId="8" hidden="1">#REF!</definedName>
    <definedName name="____PMT2" hidden="1">#REF!</definedName>
    <definedName name="____S8" localSheetId="8">#REF!</definedName>
    <definedName name="____S8">#REF!</definedName>
    <definedName name="____S88" localSheetId="8">#REF!</definedName>
    <definedName name="____S88">#REF!</definedName>
    <definedName name="____S888" localSheetId="8">#REF!</definedName>
    <definedName name="____S888">#REF!</definedName>
    <definedName name="____SCH6" localSheetId="8">'[9]04REL'!#REF!</definedName>
    <definedName name="____SCH6">'[9]04REL'!#REF!</definedName>
    <definedName name="____SH1">'[7]Executive Summary -Thermal'!$A$4:$H$108</definedName>
    <definedName name="____SH10">'[7]Executive Summary -Thermal'!$A$4:$G$118</definedName>
    <definedName name="____SH11">'[7]Executive Summary -Thermal'!$A$4:$H$167</definedName>
    <definedName name="____SH2">'[7]Executive Summary -Thermal'!$A$4:$H$157</definedName>
    <definedName name="____SH3">'[7]Executive Summary -Thermal'!$A$4:$H$136</definedName>
    <definedName name="____SH4">'[7]Executive Summary -Thermal'!$A$4:$H$96</definedName>
    <definedName name="____SH5">'[7]Executive Summary -Thermal'!$A$4:$H$96</definedName>
    <definedName name="____SH6">'[7]Executive Summary -Thermal'!$A$4:$H$95</definedName>
    <definedName name="____SH7">'[7]Executive Summary -Thermal'!$A$4:$H$163</definedName>
    <definedName name="____SH8">'[7]Executive Summary -Thermal'!$A$4:$H$133</definedName>
    <definedName name="____SH9">'[7]Executive Summary -Thermal'!$A$4:$H$194</definedName>
    <definedName name="____SPA007" localSheetId="8">[10]TLPPOCT!#REF!</definedName>
    <definedName name="____SPA007">[10]TLPPOCT!#REF!</definedName>
    <definedName name="___brh1" localSheetId="8" hidden="1">{"'Sheet1'!$A$4386:$N$4591"}</definedName>
    <definedName name="___brh1" hidden="1">{"'Sheet1'!$A$4386:$N$4591"}</definedName>
    <definedName name="___BSD1" localSheetId="8">#REF!</definedName>
    <definedName name="___BSD1">#REF!</definedName>
    <definedName name="___BSD2" localSheetId="8">#REF!</definedName>
    <definedName name="___BSD2">#REF!</definedName>
    <definedName name="___CZ1">[8]data!$F$721</definedName>
    <definedName name="___IED1" localSheetId="8">#REF!</definedName>
    <definedName name="___IED1">#REF!</definedName>
    <definedName name="___IED2" localSheetId="8">#REF!</definedName>
    <definedName name="___IED2">#REF!</definedName>
    <definedName name="___LD1">[3]DLC!$K$59:$AF$8180</definedName>
    <definedName name="___LD2">[3]DLC!$GR$56:$HT$8181</definedName>
    <definedName name="___LD3">[3]DLC!$HV$57:$IO$8181</definedName>
    <definedName name="___LD4">[3]DLC!$AH$32:$BE$8180</definedName>
    <definedName name="___LD5">[3]DLC!$GR$53:$HK$8180</definedName>
    <definedName name="___LD6">[3]DLC!$GR$69:$HL$8180</definedName>
    <definedName name="___LR1" localSheetId="8">#REF!</definedName>
    <definedName name="___LR1">#REF!</definedName>
    <definedName name="___LR2" localSheetId="8">#REF!</definedName>
    <definedName name="___LR2">#REF!</definedName>
    <definedName name="___PMT2" localSheetId="8" hidden="1">#REF!</definedName>
    <definedName name="___PMT2" hidden="1">#REF!</definedName>
    <definedName name="___SCH6" localSheetId="8">'[9]04REL'!#REF!</definedName>
    <definedName name="___SCH6">'[9]04REL'!#REF!</definedName>
    <definedName name="___SF01" localSheetId="8">[5]LMAIN!#REF!</definedName>
    <definedName name="___SF01">[5]LMAIN!#REF!</definedName>
    <definedName name="___SF010907" localSheetId="8">[5]LMAIN!#REF!</definedName>
    <definedName name="___SF010907">[5]LMAIN!#REF!</definedName>
    <definedName name="___SF02" localSheetId="8">[5]LMAIN!#REF!</definedName>
    <definedName name="___SF02">[5]LMAIN!#REF!</definedName>
    <definedName name="___SF020506" localSheetId="8">[5]LMAIN!#REF!</definedName>
    <definedName name="___SF020506">[5]LMAIN!#REF!</definedName>
    <definedName name="___SF0209" localSheetId="8">[5]LMAIN!#REF!</definedName>
    <definedName name="___SF0209">[5]LMAIN!#REF!</definedName>
    <definedName name="___SF020907" localSheetId="8">[5]LMAIN!#REF!</definedName>
    <definedName name="___SF020907">[5]LMAIN!#REF!</definedName>
    <definedName name="___SF020912" localSheetId="8">[5]LMAIN!#REF!</definedName>
    <definedName name="___SF020912">[5]LMAIN!#REF!</definedName>
    <definedName name="___SF03" localSheetId="8">[5]LMAIN!#REF!</definedName>
    <definedName name="___SF03">[5]LMAIN!#REF!</definedName>
    <definedName name="___SF030907" localSheetId="8">[5]LMAIN!#REF!</definedName>
    <definedName name="___SF030907">[5]LMAIN!#REF!</definedName>
    <definedName name="___SF044" localSheetId="8">[5]LMAIN!#REF!</definedName>
    <definedName name="___SF044">[5]LMAIN!#REF!</definedName>
    <definedName name="___SF07" localSheetId="8">[5]LMAIN!#REF!</definedName>
    <definedName name="___SF07">[5]LMAIN!#REF!</definedName>
    <definedName name="___SF070805" localSheetId="8">[5]LMAIN!#REF!</definedName>
    <definedName name="___SF070805">[5]LMAIN!#REF!</definedName>
    <definedName name="___SF070809" localSheetId="8">[5]LMAIN!#REF!</definedName>
    <definedName name="___SF070809">[5]LMAIN!#REF!</definedName>
    <definedName name="___SF0709" localSheetId="8">[5]LMAIN!#REF!</definedName>
    <definedName name="___SF0709">[5]LMAIN!#REF!</definedName>
    <definedName name="___SF070907" localSheetId="8">[5]LMAIN!#REF!</definedName>
    <definedName name="___SF070907">[5]LMAIN!#REF!</definedName>
    <definedName name="___SF080706" localSheetId="8">[5]LMAIN!#REF!</definedName>
    <definedName name="___SF080706">[5]LMAIN!#REF!</definedName>
    <definedName name="___SF080709" localSheetId="8">[5]LMAIN!#REF!</definedName>
    <definedName name="___SF080709">[5]LMAIN!#REF!</definedName>
    <definedName name="___SF090726" localSheetId="8">[5]LMAIN!#REF!</definedName>
    <definedName name="___SF090726">[5]LMAIN!#REF!</definedName>
    <definedName name="___SF26" localSheetId="8">[5]LMAIN!#REF!</definedName>
    <definedName name="___SF26">[5]LMAIN!#REF!</definedName>
    <definedName name="___SF260907" localSheetId="8">[5]LMAIN!#REF!</definedName>
    <definedName name="___SF260907">[5]LMAIN!#REF!</definedName>
    <definedName name="___SF31" localSheetId="8">[5]LMAIN!#REF!</definedName>
    <definedName name="___SF31">[5]LMAIN!#REF!</definedName>
    <definedName name="___SF3108" localSheetId="8">[5]LMAIN!#REF!</definedName>
    <definedName name="___SF3108">[5]LMAIN!#REF!</definedName>
    <definedName name="___SF310807" localSheetId="8">[5]LMAIN!#REF!</definedName>
    <definedName name="___SF310807">[5]LMAIN!#REF!</definedName>
    <definedName name="___SF3109" localSheetId="8">[5]LMAIN!#REF!</definedName>
    <definedName name="___SF3109">[5]LMAIN!#REF!</definedName>
    <definedName name="___SF310907" localSheetId="8">[5]LMAIN!#REF!</definedName>
    <definedName name="___SF310907">[5]LMAIN!#REF!</definedName>
    <definedName name="___SF33" localSheetId="8">[5]LMAIN!#REF!</definedName>
    <definedName name="___SF33">[5]LMAIN!#REF!</definedName>
    <definedName name="___SFB1" localSheetId="8">[5]LMAIN!#REF!</definedName>
    <definedName name="___SFB1">[5]LMAIN!#REF!</definedName>
    <definedName name="___SH1">'[7]Executive Summary -Thermal'!$A$4:$H$108</definedName>
    <definedName name="___SH10">'[7]Executive Summary -Thermal'!$A$4:$G$118</definedName>
    <definedName name="___SH11">'[7]Executive Summary -Thermal'!$A$4:$H$167</definedName>
    <definedName name="___SH2">'[7]Executive Summary -Thermal'!$A$4:$H$157</definedName>
    <definedName name="___SH3">'[7]Executive Summary -Thermal'!$A$4:$H$136</definedName>
    <definedName name="___SH4">'[7]Executive Summary -Thermal'!$A$4:$H$96</definedName>
    <definedName name="___SH5">'[7]Executive Summary -Thermal'!$A$4:$H$96</definedName>
    <definedName name="___SH6">'[7]Executive Summary -Thermal'!$A$4:$H$95</definedName>
    <definedName name="___SH7">'[7]Executive Summary -Thermal'!$A$4:$H$163</definedName>
    <definedName name="___SH8">'[7]Executive Summary -Thermal'!$A$4:$H$133</definedName>
    <definedName name="___SH9">'[7]Executive Summary -Thermal'!$A$4:$H$194</definedName>
    <definedName name="___SM09" localSheetId="8">[5]LMAIN!#REF!</definedName>
    <definedName name="___SM09">[5]LMAIN!#REF!</definedName>
    <definedName name="___SUM1" localSheetId="8">[5]LMAIN!#REF!</definedName>
    <definedName name="___SUM1">[5]LMAIN!#REF!</definedName>
    <definedName name="__1_1_1" localSheetId="8">#REF!</definedName>
    <definedName name="__1_1_1">#REF!</definedName>
    <definedName name="__123Graph_A" localSheetId="8" hidden="1">'[11]mpmla wise pp02_03'!#REF!</definedName>
    <definedName name="__123Graph_A" hidden="1">'[11]mpmla wise pp02_03'!#REF!</definedName>
    <definedName name="__123Graph_B" localSheetId="8" hidden="1">'[11]mpmla wise pp02_03'!#REF!</definedName>
    <definedName name="__123Graph_B" hidden="1">'[11]mpmla wise pp02_03'!#REF!</definedName>
    <definedName name="__123Graph_BCURRENT" localSheetId="8" hidden="1">'[12]BREAKUP OF OIL'!#REF!</definedName>
    <definedName name="__123Graph_BCURRENT" hidden="1">'[12]BREAKUP OF OIL'!#REF!</definedName>
    <definedName name="__123Graph_C" localSheetId="8" hidden="1">'[11]mpmla wise pp02_03'!#REF!</definedName>
    <definedName name="__123Graph_C" hidden="1">'[11]mpmla wise pp02_03'!#REF!</definedName>
    <definedName name="__123Graph_D" localSheetId="8" hidden="1">'[11]mpmla wise pp02_03'!#REF!</definedName>
    <definedName name="__123Graph_D" hidden="1">'[11]mpmla wise pp02_03'!#REF!</definedName>
    <definedName name="__123Graph_DCURRENT" localSheetId="8" hidden="1">'[12]BREAKUP OF OIL'!#REF!</definedName>
    <definedName name="__123Graph_DCURRENT" hidden="1">'[12]BREAKUP OF OIL'!#REF!</definedName>
    <definedName name="__123Graph_E" localSheetId="8" hidden="1">'[11]mpmla wise pp02_03'!#REF!</definedName>
    <definedName name="__123Graph_E" hidden="1">'[11]mpmla wise pp02_03'!#REF!</definedName>
    <definedName name="__123Graph_F" localSheetId="8" hidden="1">'[11]mpmla wise pp02_03'!#REF!</definedName>
    <definedName name="__123Graph_F" hidden="1">'[11]mpmla wise pp02_03'!#REF!</definedName>
    <definedName name="__123Graph_X" localSheetId="8" hidden="1">'[11]mpmla wise pp02_03'!#REF!</definedName>
    <definedName name="__123Graph_X" hidden="1">'[11]mpmla wise pp02_03'!#REF!</definedName>
    <definedName name="__123Graph_XCURRENT" localSheetId="8" hidden="1">'[12]BREAKUP OF OIL'!#REF!</definedName>
    <definedName name="__123Graph_XCURRENT" hidden="1">'[12]BREAKUP OF OIL'!#REF!</definedName>
    <definedName name="__2_1_1" localSheetId="8">#REF!</definedName>
    <definedName name="__2_1_1">#REF!</definedName>
    <definedName name="__brh1" localSheetId="8" hidden="1">{"'Sheet1'!$A$4386:$N$4591"}</definedName>
    <definedName name="__brh1" hidden="1">{"'Sheet1'!$A$4386:$N$4591"}</definedName>
    <definedName name="__BSD1">"$#REF!.$D$9:$F$81"</definedName>
    <definedName name="__BSD2">"$#REF!.$D$9:$F$81"</definedName>
    <definedName name="__CZ1">[6]data!$F$721</definedName>
    <definedName name="__IED1">"$#REF!.$D$9:$F$49"</definedName>
    <definedName name="__IED2">"$#REF!.$D$9:$F$49"</definedName>
    <definedName name="__Iz65536" localSheetId="8">#REF!</definedName>
    <definedName name="__Iz65536">#REF!</definedName>
    <definedName name="__LD1">[3]DLC!$K$59:$AF$8180</definedName>
    <definedName name="__LD2">[3]DLC!$GR$56:$HT$8181</definedName>
    <definedName name="__LD3">[3]DLC!$HV$57:$IO$8181</definedName>
    <definedName name="__LD4">[3]DLC!$AH$32:$BE$8180</definedName>
    <definedName name="__LD5">[3]DLC!$GR$53:$HK$8180</definedName>
    <definedName name="__LD6">[3]DLC!$GR$69:$HL$8180</definedName>
    <definedName name="__LR1">"$#REF!.$I$64:$AA$186"</definedName>
    <definedName name="__LR2">"$#REF!.$I$195:$AA$217"</definedName>
    <definedName name="__PMT2" localSheetId="8" hidden="1">#REF!</definedName>
    <definedName name="__PMT2" hidden="1">#REF!</definedName>
    <definedName name="__S8" localSheetId="8">#REF!</definedName>
    <definedName name="__S8">#REF!</definedName>
    <definedName name="__S88" localSheetId="8">#REF!</definedName>
    <definedName name="__S88">#REF!</definedName>
    <definedName name="__S888" localSheetId="8">#REF!</definedName>
    <definedName name="__S888">#REF!</definedName>
    <definedName name="__SCH6">"'file:///G:/201-04REL-Final.xls'#$04REL.$#REF!$#REF!"</definedName>
    <definedName name="__SF01" localSheetId="8">[13]LMAIN!#REF!</definedName>
    <definedName name="__SF01">[13]LMAIN!#REF!</definedName>
    <definedName name="__SF010907" localSheetId="8">[13]LMAIN!#REF!</definedName>
    <definedName name="__SF010907">[13]LMAIN!#REF!</definedName>
    <definedName name="__SF02" localSheetId="8">[13]LMAIN!#REF!</definedName>
    <definedName name="__SF02">[13]LMAIN!#REF!</definedName>
    <definedName name="__SF020506" localSheetId="8">[13]LMAIN!#REF!</definedName>
    <definedName name="__SF020506">[13]LMAIN!#REF!</definedName>
    <definedName name="__SF0209" localSheetId="8">[13]LMAIN!#REF!</definedName>
    <definedName name="__SF0209">[13]LMAIN!#REF!</definedName>
    <definedName name="__SF020907" localSheetId="8">[13]LMAIN!#REF!</definedName>
    <definedName name="__SF020907">[13]LMAIN!#REF!</definedName>
    <definedName name="__SF020912" localSheetId="8">[13]LMAIN!#REF!</definedName>
    <definedName name="__SF020912">[13]LMAIN!#REF!</definedName>
    <definedName name="__SF03" localSheetId="8">[13]LMAIN!#REF!</definedName>
    <definedName name="__SF03">[13]LMAIN!#REF!</definedName>
    <definedName name="__SF030907" localSheetId="8">[13]LMAIN!#REF!</definedName>
    <definedName name="__SF030907">[13]LMAIN!#REF!</definedName>
    <definedName name="__SF044" localSheetId="8">[13]LMAIN!#REF!</definedName>
    <definedName name="__SF044">[13]LMAIN!#REF!</definedName>
    <definedName name="__SF07" localSheetId="8">[13]LMAIN!#REF!</definedName>
    <definedName name="__SF07">[13]LMAIN!#REF!</definedName>
    <definedName name="__SF070805" localSheetId="8">[13]LMAIN!#REF!</definedName>
    <definedName name="__SF070805">[13]LMAIN!#REF!</definedName>
    <definedName name="__SF070809" localSheetId="8">[13]LMAIN!#REF!</definedName>
    <definedName name="__SF070809">[13]LMAIN!#REF!</definedName>
    <definedName name="__SF0709" localSheetId="8">[13]LMAIN!#REF!</definedName>
    <definedName name="__SF0709">[13]LMAIN!#REF!</definedName>
    <definedName name="__SF070907" localSheetId="8">[13]LMAIN!#REF!</definedName>
    <definedName name="__SF070907">[13]LMAIN!#REF!</definedName>
    <definedName name="__SF080706" localSheetId="8">[13]LMAIN!#REF!</definedName>
    <definedName name="__SF080706">[13]LMAIN!#REF!</definedName>
    <definedName name="__SF080709" localSheetId="8">[13]LMAIN!#REF!</definedName>
    <definedName name="__SF080709">[13]LMAIN!#REF!</definedName>
    <definedName name="__SF090726" localSheetId="8">[13]LMAIN!#REF!</definedName>
    <definedName name="__SF090726">[13]LMAIN!#REF!</definedName>
    <definedName name="__SF26" localSheetId="8">[13]LMAIN!#REF!</definedName>
    <definedName name="__SF26">[13]LMAIN!#REF!</definedName>
    <definedName name="__SF260907" localSheetId="8">[13]LMAIN!#REF!</definedName>
    <definedName name="__SF260907">[13]LMAIN!#REF!</definedName>
    <definedName name="__SF31" localSheetId="8">[13]LMAIN!#REF!</definedName>
    <definedName name="__SF31">[13]LMAIN!#REF!</definedName>
    <definedName name="__SF3108" localSheetId="8">[13]LMAIN!#REF!</definedName>
    <definedName name="__SF3108">[13]LMAIN!#REF!</definedName>
    <definedName name="__SF310807" localSheetId="8">[13]LMAIN!#REF!</definedName>
    <definedName name="__SF310807">[13]LMAIN!#REF!</definedName>
    <definedName name="__SF3109" localSheetId="8">[13]LMAIN!#REF!</definedName>
    <definedName name="__SF3109">[13]LMAIN!#REF!</definedName>
    <definedName name="__SF310907" localSheetId="8">[13]LMAIN!#REF!</definedName>
    <definedName name="__SF310907">[13]LMAIN!#REF!</definedName>
    <definedName name="__SF33" localSheetId="8">[13]LMAIN!#REF!</definedName>
    <definedName name="__SF33">[13]LMAIN!#REF!</definedName>
    <definedName name="__SFB1" localSheetId="8">[13]LMAIN!#REF!</definedName>
    <definedName name="__SFB1">[13]LMAIN!#REF!</definedName>
    <definedName name="__SH1">'[7]Executive Summary _Thermal'!$A$4:$H$108</definedName>
    <definedName name="__SH10">'[7]Executive Summary _Thermal'!$A$4:$G$118</definedName>
    <definedName name="__SH11">'[7]Executive Summary _Thermal'!$A$4:$H$167</definedName>
    <definedName name="__SH2">'[7]Executive Summary _Thermal'!$A$4:$H$157</definedName>
    <definedName name="__SH3">'[7]Executive Summary _Thermal'!$A$4:$H$136</definedName>
    <definedName name="__SH4">'[7]Executive Summary _Thermal'!$A$4:$H$96</definedName>
    <definedName name="__SH5">'[7]Executive Summary _Thermal'!$A$4:$H$96</definedName>
    <definedName name="__SH6">'[7]Executive Summary _Thermal'!$A$4:$H$95</definedName>
    <definedName name="__SH7">'[7]Executive Summary _Thermal'!$A$4:$H$163</definedName>
    <definedName name="__SH8">'[7]Executive Summary _Thermal'!$A$4:$H$133</definedName>
    <definedName name="__SH9">'[7]Executive Summary _Thermal'!$A$4:$H$194</definedName>
    <definedName name="__SM09" localSheetId="8">[13]LMAIN!#REF!</definedName>
    <definedName name="__SM09">[13]LMAIN!#REF!</definedName>
    <definedName name="__SUM1" localSheetId="8">[13]LMAIN!#REF!</definedName>
    <definedName name="__SUM1">[13]LMAIN!#REF!</definedName>
    <definedName name="_1" localSheetId="8">#REF!</definedName>
    <definedName name="_1">#REF!</definedName>
    <definedName name="_1___1_1" localSheetId="8">#REF!</definedName>
    <definedName name="_1___1_1">#REF!</definedName>
    <definedName name="_1_1" localSheetId="8">#REF!</definedName>
    <definedName name="_1_1">#REF!</definedName>
    <definedName name="_1_1_1" localSheetId="8">#REF!</definedName>
    <definedName name="_1_1_1">#REF!</definedName>
    <definedName name="_1_1_10" localSheetId="8">#REF!</definedName>
    <definedName name="_1_1_10">#REF!</definedName>
    <definedName name="_1_1_11" localSheetId="8">#REF!</definedName>
    <definedName name="_1_1_11">#REF!</definedName>
    <definedName name="_1_1_8" localSheetId="8">#REF!</definedName>
    <definedName name="_1_1_8">#REF!</definedName>
    <definedName name="_1_1_9" localSheetId="8">#REF!</definedName>
    <definedName name="_1_1_9">#REF!</definedName>
    <definedName name="_1_10" localSheetId="8">#REF!</definedName>
    <definedName name="_1_10">#REF!</definedName>
    <definedName name="_1_10_10" localSheetId="8">#REF!</definedName>
    <definedName name="_1_10_10">#REF!</definedName>
    <definedName name="_1_10_11" localSheetId="8">#REF!</definedName>
    <definedName name="_1_10_11">#REF!</definedName>
    <definedName name="_1_10_8" localSheetId="8">#REF!</definedName>
    <definedName name="_1_10_8">#REF!</definedName>
    <definedName name="_1_10_9" localSheetId="8">#REF!</definedName>
    <definedName name="_1_10_9">#REF!</definedName>
    <definedName name="_1_11" localSheetId="8">#REF!</definedName>
    <definedName name="_1_11">#REF!</definedName>
    <definedName name="_1_11_10" localSheetId="8">#REF!</definedName>
    <definedName name="_1_11_10">#REF!</definedName>
    <definedName name="_1_11_11" localSheetId="8">#REF!</definedName>
    <definedName name="_1_11_11">#REF!</definedName>
    <definedName name="_1_11_8" localSheetId="8">#REF!</definedName>
    <definedName name="_1_11_8">#REF!</definedName>
    <definedName name="_1_11_9" localSheetId="8">#REF!</definedName>
    <definedName name="_1_11_9">#REF!</definedName>
    <definedName name="_1_12" localSheetId="8">#REF!</definedName>
    <definedName name="_1_12">#REF!</definedName>
    <definedName name="_1_12_10" localSheetId="8">#REF!</definedName>
    <definedName name="_1_12_10">#REF!</definedName>
    <definedName name="_1_12_11" localSheetId="8">#REF!</definedName>
    <definedName name="_1_12_11">#REF!</definedName>
    <definedName name="_1_12_8" localSheetId="8">#REF!</definedName>
    <definedName name="_1_12_8">#REF!</definedName>
    <definedName name="_1_12_9" localSheetId="8">#REF!</definedName>
    <definedName name="_1_12_9">#REF!</definedName>
    <definedName name="_1_13" localSheetId="8">#REF!</definedName>
    <definedName name="_1_13">#REF!</definedName>
    <definedName name="_1_13_10" localSheetId="8">#REF!</definedName>
    <definedName name="_1_13_10">#REF!</definedName>
    <definedName name="_1_13_11" localSheetId="8">#REF!</definedName>
    <definedName name="_1_13_11">#REF!</definedName>
    <definedName name="_1_13_8" localSheetId="8">#REF!</definedName>
    <definedName name="_1_13_8">#REF!</definedName>
    <definedName name="_1_13_9" localSheetId="8">#REF!</definedName>
    <definedName name="_1_13_9">#REF!</definedName>
    <definedName name="_1_2" localSheetId="8">#REF!</definedName>
    <definedName name="_1_2">#REF!</definedName>
    <definedName name="_1_2_1" localSheetId="8">#REF!</definedName>
    <definedName name="_1_2_1">#REF!</definedName>
    <definedName name="_1_2_10" localSheetId="8">#REF!</definedName>
    <definedName name="_1_2_10">#REF!</definedName>
    <definedName name="_1_2_11" localSheetId="8">#REF!</definedName>
    <definedName name="_1_2_11">#REF!</definedName>
    <definedName name="_1_2_8" localSheetId="8">#REF!</definedName>
    <definedName name="_1_2_8">#REF!</definedName>
    <definedName name="_1_2_9" localSheetId="8">#REF!</definedName>
    <definedName name="_1_2_9">#REF!</definedName>
    <definedName name="_1_3" localSheetId="8">#REF!</definedName>
    <definedName name="_1_3">#REF!</definedName>
    <definedName name="_1_3_10" localSheetId="8">#REF!</definedName>
    <definedName name="_1_3_10">#REF!</definedName>
    <definedName name="_1_3_11" localSheetId="8">#REF!</definedName>
    <definedName name="_1_3_11">#REF!</definedName>
    <definedName name="_1_3_8" localSheetId="8">#REF!</definedName>
    <definedName name="_1_3_8">#REF!</definedName>
    <definedName name="_1_3_9" localSheetId="8">#REF!</definedName>
    <definedName name="_1_3_9">#REF!</definedName>
    <definedName name="_1_6" localSheetId="8">#REF!</definedName>
    <definedName name="_1_6">#REF!</definedName>
    <definedName name="_1_6_10" localSheetId="8">#REF!</definedName>
    <definedName name="_1_6_10">#REF!</definedName>
    <definedName name="_1_6_11" localSheetId="8">#REF!</definedName>
    <definedName name="_1_6_11">#REF!</definedName>
    <definedName name="_1_6_8" localSheetId="8">#REF!</definedName>
    <definedName name="_1_6_8">#REF!</definedName>
    <definedName name="_1_6_9" localSheetId="8">#REF!</definedName>
    <definedName name="_1_6_9">#REF!</definedName>
    <definedName name="_1_7" localSheetId="8">#REF!</definedName>
    <definedName name="_1_7">#REF!</definedName>
    <definedName name="_1_7_10" localSheetId="8">#REF!</definedName>
    <definedName name="_1_7_10">#REF!</definedName>
    <definedName name="_1_7_11" localSheetId="8">#REF!</definedName>
    <definedName name="_1_7_11">#REF!</definedName>
    <definedName name="_1_7_8" localSheetId="8">#REF!</definedName>
    <definedName name="_1_7_8">#REF!</definedName>
    <definedName name="_1_7_9" localSheetId="8">#REF!</definedName>
    <definedName name="_1_7_9">#REF!</definedName>
    <definedName name="_1_8" localSheetId="8">#REF!</definedName>
    <definedName name="_1_8">#REF!</definedName>
    <definedName name="_1_8_10" localSheetId="8">#REF!</definedName>
    <definedName name="_1_8_10">#REF!</definedName>
    <definedName name="_1_8_11" localSheetId="8">#REF!</definedName>
    <definedName name="_1_8_11">#REF!</definedName>
    <definedName name="_1_8_8" localSheetId="8">#REF!</definedName>
    <definedName name="_1_8_8">#REF!</definedName>
    <definedName name="_1_8_9" localSheetId="8">#REF!</definedName>
    <definedName name="_1_8_9">#REF!</definedName>
    <definedName name="_1_9" localSheetId="8">#REF!</definedName>
    <definedName name="_1_9">#REF!</definedName>
    <definedName name="_1_9_10" localSheetId="8">#REF!</definedName>
    <definedName name="_1_9_10">#REF!</definedName>
    <definedName name="_1_9_11" localSheetId="8">#REF!</definedName>
    <definedName name="_1_9_11">#REF!</definedName>
    <definedName name="_1_9_8" localSheetId="8">#REF!</definedName>
    <definedName name="_1_9_8">#REF!</definedName>
    <definedName name="_1_9_9" localSheetId="8">#REF!</definedName>
    <definedName name="_1_9_9">#REF!</definedName>
    <definedName name="_10_1_1" localSheetId="8">#REF!</definedName>
    <definedName name="_10_1_1">#REF!</definedName>
    <definedName name="_10_1_1_1" localSheetId="8">#REF!</definedName>
    <definedName name="_10_1_1_1">#REF!</definedName>
    <definedName name="_10_1_11_1" localSheetId="8">#REF!</definedName>
    <definedName name="_10_1_11_1">#REF!</definedName>
    <definedName name="_100_2_9_2" localSheetId="8">[1]TLPPOCT!#REF!</definedName>
    <definedName name="_100_2_9_2">[1]TLPPOCT!#REF!</definedName>
    <definedName name="_101_a_1" localSheetId="8">#REF!</definedName>
    <definedName name="_101_a_1">#REF!</definedName>
    <definedName name="_102_b_1" localSheetId="8">#REF!</definedName>
    <definedName name="_102_b_1">#REF!</definedName>
    <definedName name="_103_p_1" localSheetId="8">#REF!</definedName>
    <definedName name="_103_p_1">#REF!</definedName>
    <definedName name="_104Excel_BuiltIn_Database_1" localSheetId="8">#REF!</definedName>
    <definedName name="_104Excel_BuiltIn_Database_1">#REF!</definedName>
    <definedName name="_105Excel_BuiltIn_Database_10_1" localSheetId="8">#REF!</definedName>
    <definedName name="_105Excel_BuiltIn_Database_10_1">#REF!</definedName>
    <definedName name="_106Excel_BuiltIn_Database_11_1" localSheetId="8">#REF!</definedName>
    <definedName name="_106Excel_BuiltIn_Database_11_1">#REF!</definedName>
    <definedName name="_107Excel_BuiltIn_Database_8_1" localSheetId="8">#REF!</definedName>
    <definedName name="_107Excel_BuiltIn_Database_8_1">#REF!</definedName>
    <definedName name="_108Excel_BuiltIn_Database_9_1" localSheetId="8">#REF!</definedName>
    <definedName name="_108Excel_BuiltIn_Database_9_1">#REF!</definedName>
    <definedName name="_10Excel_BuiltIn__FilterDatabase_10_1" localSheetId="8">#REF!</definedName>
    <definedName name="_10Excel_BuiltIn__FilterDatabase_10_1">#REF!</definedName>
    <definedName name="_11_1_1_1" localSheetId="8">#REF!</definedName>
    <definedName name="_11_1_1_1">#REF!</definedName>
    <definedName name="_113work_pp_0601_10_1" localSheetId="8">[1]TLPPOCT!#REF!</definedName>
    <definedName name="_113work_pp_0601_10_1">[1]TLPPOCT!#REF!</definedName>
    <definedName name="_118work_pp_0601_11_1" localSheetId="8">[1]TLPPOCT!#REF!</definedName>
    <definedName name="_118work_pp_0601_11_1">[1]TLPPOCT!#REF!</definedName>
    <definedName name="_11Excel_BuiltIn__FilterDatabase_11_1" localSheetId="8">#REF!</definedName>
    <definedName name="_11Excel_BuiltIn__FilterDatabase_11_1">#REF!</definedName>
    <definedName name="_12_1_11_2" localSheetId="8">#REF!</definedName>
    <definedName name="_12_1_11_2">#REF!</definedName>
    <definedName name="_12_2_1" localSheetId="8">[1]TLPPOCT!#REF!</definedName>
    <definedName name="_12_2_1">[1]TLPPOCT!#REF!</definedName>
    <definedName name="_123work_pp_0601_8_1" localSheetId="8">[1]TLPPOCT!#REF!</definedName>
    <definedName name="_123work_pp_0601_8_1">[1]TLPPOCT!#REF!</definedName>
    <definedName name="_124" localSheetId="8" hidden="1">'[11]mpmla wise pp02_03'!#REF!</definedName>
    <definedName name="_124" hidden="1">'[11]mpmla wise pp02_03'!#REF!</definedName>
    <definedName name="_125" localSheetId="8" hidden="1">'[11]mpmla wise pp02_03'!#REF!</definedName>
    <definedName name="_125" hidden="1">'[11]mpmla wise pp02_03'!#REF!</definedName>
    <definedName name="_126" localSheetId="8" hidden="1">'[11]mpmla wise pp02_03'!#REF!</definedName>
    <definedName name="_126" hidden="1">'[11]mpmla wise pp02_03'!#REF!</definedName>
    <definedName name="_127" localSheetId="8" hidden="1">'[11]mpmla wise pp02_03'!#REF!</definedName>
    <definedName name="_127" hidden="1">'[11]mpmla wise pp02_03'!#REF!</definedName>
    <definedName name="_128" localSheetId="8" hidden="1">'[11]mpmla wise pp02_03'!#REF!</definedName>
    <definedName name="_128" hidden="1">'[11]mpmla wise pp02_03'!#REF!</definedName>
    <definedName name="_128work_pp_0601_9_1" localSheetId="8">[1]TLPPOCT!#REF!</definedName>
    <definedName name="_128work_pp_0601_9_1">[1]TLPPOCT!#REF!</definedName>
    <definedName name="_129" localSheetId="8" hidden="1">'[11]mpmla wise pp02_03'!#REF!</definedName>
    <definedName name="_129" hidden="1">'[11]mpmla wise pp02_03'!#REF!</definedName>
    <definedName name="_12Excel_BuiltIn__FilterDatabase_9_1" localSheetId="8">#REF!</definedName>
    <definedName name="_12Excel_BuiltIn__FilterDatabase_9_1">#REF!</definedName>
    <definedName name="_13_2_1_1" localSheetId="8">[1]TLPPOCT!#REF!</definedName>
    <definedName name="_13_2_1_1">[1]TLPPOCT!#REF!</definedName>
    <definedName name="_130" hidden="1">[14]zpF0001!$E$39:$E$78</definedName>
    <definedName name="_131" localSheetId="8" hidden="1">[15]zpF0001!$O$149:$O$158</definedName>
    <definedName name="_131" hidden="1">[15]zpF0001!$O$149:$O$158</definedName>
    <definedName name="_132" localSheetId="8" hidden="1">[15]zpF0001!$A$39:$CB$78</definedName>
    <definedName name="_132" hidden="1">[15]zpF0001!$A$39:$CB$78</definedName>
    <definedName name="_135" localSheetId="8" hidden="1">'[15]mpmla wise pp01_02'!#REF!</definedName>
    <definedName name="_135" hidden="1">'[15]mpmla wise pp01_02'!#REF!</definedName>
    <definedName name="_13Excel_BuiltIn_Database_1" localSheetId="8">#REF!</definedName>
    <definedName name="_13Excel_BuiltIn_Database_1">#REF!</definedName>
    <definedName name="_14_1_8_1" localSheetId="8">#REF!</definedName>
    <definedName name="_14_1_8_1">#REF!</definedName>
    <definedName name="_14_a_1" localSheetId="8">#REF!</definedName>
    <definedName name="_14_a_1">#REF!</definedName>
    <definedName name="_142" localSheetId="8" hidden="1">'[15]mpmla wise pp01_02'!#REF!</definedName>
    <definedName name="_142" hidden="1">'[15]mpmla wise pp01_02'!#REF!</definedName>
    <definedName name="_14Excel_BuiltIn_Database_1_1" localSheetId="8">#REF!</definedName>
    <definedName name="_14Excel_BuiltIn_Database_1_1">#REF!</definedName>
    <definedName name="_15_1_10_1" localSheetId="8">#REF!</definedName>
    <definedName name="_15_1_10_1">#REF!</definedName>
    <definedName name="_15_a_1_1" localSheetId="8">#REF!</definedName>
    <definedName name="_15_a_1_1">#REF!</definedName>
    <definedName name="_15Excel_BuiltIn_Database_1_11_1" localSheetId="8">#REF!</definedName>
    <definedName name="_15Excel_BuiltIn_Database_1_11_1">#REF!</definedName>
    <definedName name="_16_1_8_2" localSheetId="8">#REF!</definedName>
    <definedName name="_16_1_8_2">#REF!</definedName>
    <definedName name="_16_b_1" localSheetId="8">#REF!</definedName>
    <definedName name="_16_b_1">#REF!</definedName>
    <definedName name="_16Excel_BuiltIn_Database_1_6_1" localSheetId="8">#REF!</definedName>
    <definedName name="_16Excel_BuiltIn_Database_1_6_1">#REF!</definedName>
    <definedName name="_17_b_1_1" localSheetId="8">#REF!</definedName>
    <definedName name="_17_b_1_1">#REF!</definedName>
    <definedName name="_17Excel_BuiltIn_Print_Area_3_1" localSheetId="8">#REF!</definedName>
    <definedName name="_17Excel_BuiltIn_Print_Area_3_1">#REF!</definedName>
    <definedName name="_18_1_9_1" localSheetId="8">#REF!</definedName>
    <definedName name="_18_1_9_1">#REF!</definedName>
    <definedName name="_18_Excel_BuiltIn__FilterDatabase_10_1" localSheetId="8">#REF!</definedName>
    <definedName name="_18_Excel_BuiltIn__FilterDatabase_10_1">#REF!</definedName>
    <definedName name="_18Excel_BuiltIn_Print_Area_4_1" localSheetId="8">#REF!</definedName>
    <definedName name="_18Excel_BuiltIn_Print_Area_4_1">#REF!</definedName>
    <definedName name="_19_Excel_BuiltIn__FilterDatabase_11_1" localSheetId="8">#REF!</definedName>
    <definedName name="_19_Excel_BuiltIn__FilterDatabase_11_1">#REF!</definedName>
    <definedName name="_2" localSheetId="8">[16]Recovered_Sheet5!#REF!</definedName>
    <definedName name="_2">[16]Recovered_Sheet5!#REF!</definedName>
    <definedName name="_2___1_1_1" localSheetId="8">#REF!</definedName>
    <definedName name="_2___1_1_1">#REF!</definedName>
    <definedName name="_2_1" localSheetId="8">[1]TLPPOCT!#REF!</definedName>
    <definedName name="_2_1">[1]TLPPOCT!#REF!</definedName>
    <definedName name="_2_1_1" localSheetId="8">[17]TLPPOCT!#REF!</definedName>
    <definedName name="_2_1_1">[17]TLPPOCT!#REF!</definedName>
    <definedName name="_2_1_1_1" localSheetId="8">#REF!</definedName>
    <definedName name="_2_1_1_1">#REF!</definedName>
    <definedName name="_2_1_10" localSheetId="8">[1]TLPPOCT!#REF!</definedName>
    <definedName name="_2_1_10">[1]TLPPOCT!#REF!</definedName>
    <definedName name="_2_1_11" localSheetId="8">[1]TLPPOCT!#REF!</definedName>
    <definedName name="_2_1_11">[1]TLPPOCT!#REF!</definedName>
    <definedName name="_2_1_8" localSheetId="8">[1]TLPPOCT!#REF!</definedName>
    <definedName name="_2_1_8">[1]TLPPOCT!#REF!</definedName>
    <definedName name="_2_1_9" localSheetId="8">[1]TLPPOCT!#REF!</definedName>
    <definedName name="_2_1_9">[1]TLPPOCT!#REF!</definedName>
    <definedName name="_2_10" localSheetId="8">[18]TLPPOCT!#REF!</definedName>
    <definedName name="_2_10">[18]TLPPOCT!#REF!</definedName>
    <definedName name="_2_10_10" localSheetId="8">[1]TLPPOCT!#REF!</definedName>
    <definedName name="_2_10_10">[1]TLPPOCT!#REF!</definedName>
    <definedName name="_2_10_11" localSheetId="8">[1]TLPPOCT!#REF!</definedName>
    <definedName name="_2_10_11">[1]TLPPOCT!#REF!</definedName>
    <definedName name="_2_10_8" localSheetId="8">[1]TLPPOCT!#REF!</definedName>
    <definedName name="_2_10_8">[1]TLPPOCT!#REF!</definedName>
    <definedName name="_2_10_9" localSheetId="8">[1]TLPPOCT!#REF!</definedName>
    <definedName name="_2_10_9">[1]TLPPOCT!#REF!</definedName>
    <definedName name="_2_11" localSheetId="8">[18]TLPPOCT!#REF!</definedName>
    <definedName name="_2_11">[18]TLPPOCT!#REF!</definedName>
    <definedName name="_2_11_10" localSheetId="8">[1]TLPPOCT!#REF!</definedName>
    <definedName name="_2_11_10">[1]TLPPOCT!#REF!</definedName>
    <definedName name="_2_11_11" localSheetId="8">[1]TLPPOCT!#REF!</definedName>
    <definedName name="_2_11_11">[1]TLPPOCT!#REF!</definedName>
    <definedName name="_2_11_8" localSheetId="8">[1]TLPPOCT!#REF!</definedName>
    <definedName name="_2_11_8">[1]TLPPOCT!#REF!</definedName>
    <definedName name="_2_11_9" localSheetId="8">[1]TLPPOCT!#REF!</definedName>
    <definedName name="_2_11_9">[1]TLPPOCT!#REF!</definedName>
    <definedName name="_2_12" localSheetId="8">[1]TLPPOCT!#REF!</definedName>
    <definedName name="_2_12">[1]TLPPOCT!#REF!</definedName>
    <definedName name="_2_12_10" localSheetId="8">[1]TLPPOCT!#REF!</definedName>
    <definedName name="_2_12_10">[1]TLPPOCT!#REF!</definedName>
    <definedName name="_2_12_11" localSheetId="8">[1]TLPPOCT!#REF!</definedName>
    <definedName name="_2_12_11">[1]TLPPOCT!#REF!</definedName>
    <definedName name="_2_12_8" localSheetId="8">[1]TLPPOCT!#REF!</definedName>
    <definedName name="_2_12_8">[1]TLPPOCT!#REF!</definedName>
    <definedName name="_2_12_9" localSheetId="8">[1]TLPPOCT!#REF!</definedName>
    <definedName name="_2_12_9">[1]TLPPOCT!#REF!</definedName>
    <definedName name="_2_13" localSheetId="8">[1]TLPPOCT!#REF!</definedName>
    <definedName name="_2_13">[1]TLPPOCT!#REF!</definedName>
    <definedName name="_2_13_10" localSheetId="8">[1]TLPPOCT!#REF!</definedName>
    <definedName name="_2_13_10">[1]TLPPOCT!#REF!</definedName>
    <definedName name="_2_13_11" localSheetId="8">[1]TLPPOCT!#REF!</definedName>
    <definedName name="_2_13_11">[1]TLPPOCT!#REF!</definedName>
    <definedName name="_2_13_8" localSheetId="8">[1]TLPPOCT!#REF!</definedName>
    <definedName name="_2_13_8">[1]TLPPOCT!#REF!</definedName>
    <definedName name="_2_13_9" localSheetId="8">[1]TLPPOCT!#REF!</definedName>
    <definedName name="_2_13_9">[1]TLPPOCT!#REF!</definedName>
    <definedName name="_2_2" localSheetId="8">[1]TLPPOCT!#REF!</definedName>
    <definedName name="_2_2">[1]TLPPOCT!#REF!</definedName>
    <definedName name="_2_2_1" localSheetId="8">[19]Recovered_Sheet5!#REF!</definedName>
    <definedName name="_2_2_1">[19]Recovered_Sheet5!#REF!</definedName>
    <definedName name="_2_2_10" localSheetId="8">[1]TLPPOCT!#REF!</definedName>
    <definedName name="_2_2_10">[1]TLPPOCT!#REF!</definedName>
    <definedName name="_2_2_11" localSheetId="8">[1]TLPPOCT!#REF!</definedName>
    <definedName name="_2_2_11">[1]TLPPOCT!#REF!</definedName>
    <definedName name="_2_2_8" localSheetId="8">[1]TLPPOCT!#REF!</definedName>
    <definedName name="_2_2_8">[1]TLPPOCT!#REF!</definedName>
    <definedName name="_2_2_9" localSheetId="8">[1]TLPPOCT!#REF!</definedName>
    <definedName name="_2_2_9">[1]TLPPOCT!#REF!</definedName>
    <definedName name="_2_3" localSheetId="8">[1]TLPPOCT!#REF!</definedName>
    <definedName name="_2_3">[1]TLPPOCT!#REF!</definedName>
    <definedName name="_2_3_10" localSheetId="8">[1]TLPPOCT!#REF!</definedName>
    <definedName name="_2_3_10">[1]TLPPOCT!#REF!</definedName>
    <definedName name="_2_3_11" localSheetId="8">[1]TLPPOCT!#REF!</definedName>
    <definedName name="_2_3_11">[1]TLPPOCT!#REF!</definedName>
    <definedName name="_2_3_8" localSheetId="8">[1]TLPPOCT!#REF!</definedName>
    <definedName name="_2_3_8">[1]TLPPOCT!#REF!</definedName>
    <definedName name="_2_3_9" localSheetId="8">[1]TLPPOCT!#REF!</definedName>
    <definedName name="_2_3_9">[1]TLPPOCT!#REF!</definedName>
    <definedName name="_2_6" localSheetId="8">[1]TLPPOCT!#REF!</definedName>
    <definedName name="_2_6">[1]TLPPOCT!#REF!</definedName>
    <definedName name="_2_6_10" localSheetId="8">[1]TLPPOCT!#REF!</definedName>
    <definedName name="_2_6_10">[1]TLPPOCT!#REF!</definedName>
    <definedName name="_2_6_11" localSheetId="8">[1]TLPPOCT!#REF!</definedName>
    <definedName name="_2_6_11">[1]TLPPOCT!#REF!</definedName>
    <definedName name="_2_6_8" localSheetId="8">[1]TLPPOCT!#REF!</definedName>
    <definedName name="_2_6_8">[1]TLPPOCT!#REF!</definedName>
    <definedName name="_2_6_9" localSheetId="8">[1]TLPPOCT!#REF!</definedName>
    <definedName name="_2_6_9">[1]TLPPOCT!#REF!</definedName>
    <definedName name="_2_7" localSheetId="8">[1]TLPPOCT!#REF!</definedName>
    <definedName name="_2_7">[1]TLPPOCT!#REF!</definedName>
    <definedName name="_2_7_10" localSheetId="8">[1]TLPPOCT!#REF!</definedName>
    <definedName name="_2_7_10">[1]TLPPOCT!#REF!</definedName>
    <definedName name="_2_7_11" localSheetId="8">[1]TLPPOCT!#REF!</definedName>
    <definedName name="_2_7_11">[1]TLPPOCT!#REF!</definedName>
    <definedName name="_2_7_8" localSheetId="8">[1]TLPPOCT!#REF!</definedName>
    <definedName name="_2_7_8">[1]TLPPOCT!#REF!</definedName>
    <definedName name="_2_7_9" localSheetId="8">[1]TLPPOCT!#REF!</definedName>
    <definedName name="_2_7_9">[1]TLPPOCT!#REF!</definedName>
    <definedName name="_2_8" localSheetId="8">[18]TLPPOCT!#REF!</definedName>
    <definedName name="_2_8">[18]TLPPOCT!#REF!</definedName>
    <definedName name="_2_8_10" localSheetId="8">[1]TLPPOCT!#REF!</definedName>
    <definedName name="_2_8_10">[1]TLPPOCT!#REF!</definedName>
    <definedName name="_2_8_11" localSheetId="8">[1]TLPPOCT!#REF!</definedName>
    <definedName name="_2_8_11">[1]TLPPOCT!#REF!</definedName>
    <definedName name="_2_8_8" localSheetId="8">[1]TLPPOCT!#REF!</definedName>
    <definedName name="_2_8_8">[1]TLPPOCT!#REF!</definedName>
    <definedName name="_2_8_9" localSheetId="8">[1]TLPPOCT!#REF!</definedName>
    <definedName name="_2_8_9">[1]TLPPOCT!#REF!</definedName>
    <definedName name="_2_9" localSheetId="8">[18]TLPPOCT!#REF!</definedName>
    <definedName name="_2_9">[18]TLPPOCT!#REF!</definedName>
    <definedName name="_2_9_10" localSheetId="8">[1]TLPPOCT!#REF!</definedName>
    <definedName name="_2_9_10">[1]TLPPOCT!#REF!</definedName>
    <definedName name="_2_9_11" localSheetId="8">[1]TLPPOCT!#REF!</definedName>
    <definedName name="_2_9_11">[1]TLPPOCT!#REF!</definedName>
    <definedName name="_2_9_8" localSheetId="8">[1]TLPPOCT!#REF!</definedName>
    <definedName name="_2_9_8">[1]TLPPOCT!#REF!</definedName>
    <definedName name="_2_9_9" localSheetId="8">[1]TLPPOCT!#REF!</definedName>
    <definedName name="_2_9_9">[1]TLPPOCT!#REF!</definedName>
    <definedName name="_20_1_10_2" localSheetId="8">#REF!</definedName>
    <definedName name="_20_1_10_2">#REF!</definedName>
    <definedName name="_20_1_9_2" localSheetId="8">#REF!</definedName>
    <definedName name="_20_1_9_2">#REF!</definedName>
    <definedName name="_20_Excel_BuiltIn__FilterDatabase_9_1" localSheetId="8">#REF!</definedName>
    <definedName name="_20_Excel_BuiltIn__FilterDatabase_9_1">#REF!</definedName>
    <definedName name="_21_Excel_BuiltIn_Database_1" localSheetId="8">#REF!</definedName>
    <definedName name="_21_Excel_BuiltIn_Database_1">#REF!</definedName>
    <definedName name="_22_2_1" localSheetId="8">[20]TLPPOCT!#REF!</definedName>
    <definedName name="_22_2_1">[20]TLPPOCT!#REF!</definedName>
    <definedName name="_22_Excel_BuiltIn_Database_1_1" localSheetId="8">#REF!</definedName>
    <definedName name="_22_Excel_BuiltIn_Database_1_1">#REF!</definedName>
    <definedName name="_23_Excel_BuiltIn_Database_1_11_1" localSheetId="8">#REF!</definedName>
    <definedName name="_23_Excel_BuiltIn_Database_1_11_1">#REF!</definedName>
    <definedName name="_24_2_1_1" localSheetId="8">[1]TLPPOCT!#REF!</definedName>
    <definedName name="_24_2_1_1">[1]TLPPOCT!#REF!</definedName>
    <definedName name="_24_Excel_BuiltIn_Database_1_6_1" localSheetId="8">#REF!</definedName>
    <definedName name="_24_Excel_BuiltIn_Database_1_6_1">#REF!</definedName>
    <definedName name="_25_1_11_1" localSheetId="8">#REF!</definedName>
    <definedName name="_25_1_11_1">#REF!</definedName>
    <definedName name="_25_Excel_BuiltIn_Print_Area_3_1" localSheetId="8">#REF!</definedName>
    <definedName name="_25_Excel_BuiltIn_Print_Area_3_1">#REF!</definedName>
    <definedName name="_26_2_10_1" localSheetId="8">[20]TLPPOCT!#REF!</definedName>
    <definedName name="_26_2_10_1">[20]TLPPOCT!#REF!</definedName>
    <definedName name="_26_Excel_BuiltIn_Print_Area_4_1" localSheetId="8">#REF!</definedName>
    <definedName name="_26_Excel_BuiltIn_Print_Area_4_1">#REF!</definedName>
    <definedName name="_27_p_1" localSheetId="8">#REF!</definedName>
    <definedName name="_27_p_1">#REF!</definedName>
    <definedName name="_28_2_10_2" localSheetId="8">[20]TLPPOCT!#REF!</definedName>
    <definedName name="_28_2_10_2">[20]TLPPOCT!#REF!</definedName>
    <definedName name="_28Excel_BuiltIn__FilterDatabase_10_1" localSheetId="8">#REF!</definedName>
    <definedName name="_28Excel_BuiltIn__FilterDatabase_10_1">#REF!</definedName>
    <definedName name="_29Excel_BuiltIn__FilterDatabase_11_1" localSheetId="8">#REF!</definedName>
    <definedName name="_29Excel_BuiltIn__FilterDatabase_11_1">#REF!</definedName>
    <definedName name="_3___2_1" localSheetId="8">[1]TLPPOCT!#REF!</definedName>
    <definedName name="_3___2_1">[1]TLPPOCT!#REF!</definedName>
    <definedName name="_3_2_1" localSheetId="8">[17]TLPPOCT!#REF!</definedName>
    <definedName name="_3_2_1">[17]TLPPOCT!#REF!</definedName>
    <definedName name="_30_1_11_2" localSheetId="8">#REF!</definedName>
    <definedName name="_30_1_11_2">#REF!</definedName>
    <definedName name="_30_2_11_1" localSheetId="8">[20]TLPPOCT!#REF!</definedName>
    <definedName name="_30_2_11_1">[20]TLPPOCT!#REF!</definedName>
    <definedName name="_30Excel_BuiltIn__FilterDatabase_9_1" localSheetId="8">#REF!</definedName>
    <definedName name="_30Excel_BuiltIn__FilterDatabase_9_1">#REF!</definedName>
    <definedName name="_31Excel_BuiltIn_Database_1" localSheetId="8">#REF!</definedName>
    <definedName name="_31Excel_BuiltIn_Database_1">#REF!</definedName>
    <definedName name="_32_2_11_2" localSheetId="8">[20]TLPPOCT!#REF!</definedName>
    <definedName name="_32_2_11_2">[20]TLPPOCT!#REF!</definedName>
    <definedName name="_32Excel_BuiltIn_Database_1_1" localSheetId="8">#REF!</definedName>
    <definedName name="_32Excel_BuiltIn_Database_1_1">#REF!</definedName>
    <definedName name="_33Excel_BuiltIn_Database_1_11_1" localSheetId="8">#REF!</definedName>
    <definedName name="_33Excel_BuiltIn_Database_1_11_1">#REF!</definedName>
    <definedName name="_34_2_8_1" localSheetId="8">[20]TLPPOCT!#REF!</definedName>
    <definedName name="_34_2_8_1">[20]TLPPOCT!#REF!</definedName>
    <definedName name="_34Excel_BuiltIn_Database_1_6_1" localSheetId="8">#REF!</definedName>
    <definedName name="_34Excel_BuiltIn_Database_1_6_1">#REF!</definedName>
    <definedName name="_35_1_8_1" localSheetId="8">#REF!</definedName>
    <definedName name="_35_1_8_1">#REF!</definedName>
    <definedName name="_35Excel_BuiltIn_Print_Area_3_1" localSheetId="8">#REF!</definedName>
    <definedName name="_35Excel_BuiltIn_Print_Area_3_1">#REF!</definedName>
    <definedName name="_36_2_8_2" localSheetId="8">[20]TLPPOCT!#REF!</definedName>
    <definedName name="_36_2_8_2">[20]TLPPOCT!#REF!</definedName>
    <definedName name="_36Excel_BuiltIn_Print_Area_4_1" localSheetId="8">#REF!</definedName>
    <definedName name="_36Excel_BuiltIn_Print_Area_4_1">#REF!</definedName>
    <definedName name="_38_2_9_1" localSheetId="8">[20]TLPPOCT!#REF!</definedName>
    <definedName name="_38_2_9_1">[20]TLPPOCT!#REF!</definedName>
    <definedName name="_4___2_1_1" localSheetId="8">[1]TLPPOCT!#REF!</definedName>
    <definedName name="_4___2_1_1">[1]TLPPOCT!#REF!</definedName>
    <definedName name="_4_1_1_1" localSheetId="8">#REF!</definedName>
    <definedName name="_4_1_1_1">#REF!</definedName>
    <definedName name="_4_2_1_1" localSheetId="8">[17]TLPPOCT!#REF!</definedName>
    <definedName name="_4_2_1_1">[17]TLPPOCT!#REF!</definedName>
    <definedName name="_40_1_8_2" localSheetId="8">#REF!</definedName>
    <definedName name="_40_1_8_2">#REF!</definedName>
    <definedName name="_40_2_9_2" localSheetId="8">[20]TLPPOCT!#REF!</definedName>
    <definedName name="_40_2_9_2">[20]TLPPOCT!#REF!</definedName>
    <definedName name="_41_a_1" localSheetId="8">#REF!</definedName>
    <definedName name="_41_a_1">#REF!</definedName>
    <definedName name="_42_b_1" localSheetId="8">#REF!</definedName>
    <definedName name="_42_b_1">#REF!</definedName>
    <definedName name="_43_p_1" localSheetId="8">#REF!</definedName>
    <definedName name="_43_p_1">#REF!</definedName>
    <definedName name="_44Excel_BuiltIn_Database_1" localSheetId="8">#REF!</definedName>
    <definedName name="_44Excel_BuiltIn_Database_1">#REF!</definedName>
    <definedName name="_45_1_9_1" localSheetId="8">#REF!</definedName>
    <definedName name="_45_1_9_1">#REF!</definedName>
    <definedName name="_45Excel_BuiltIn_Database_10_1" localSheetId="8">#REF!</definedName>
    <definedName name="_45Excel_BuiltIn_Database_10_1">#REF!</definedName>
    <definedName name="_46Excel_BuiltIn_Database_11_1" localSheetId="8">#REF!</definedName>
    <definedName name="_46Excel_BuiltIn_Database_11_1">#REF!</definedName>
    <definedName name="_47Excel_BuiltIn_Database_8_1" localSheetId="8">#REF!</definedName>
    <definedName name="_47Excel_BuiltIn_Database_8_1">#REF!</definedName>
    <definedName name="_48Excel_BuiltIn_Database_9_1" localSheetId="8">#REF!</definedName>
    <definedName name="_48Excel_BuiltIn_Database_9_1">#REF!</definedName>
    <definedName name="_5__a_1" localSheetId="8">#REF!</definedName>
    <definedName name="_5__a_1">#REF!</definedName>
    <definedName name="_5_1_1" localSheetId="8">#REF!</definedName>
    <definedName name="_5_1_1">#REF!</definedName>
    <definedName name="_5_a_1" localSheetId="8">#REF!</definedName>
    <definedName name="_5_a_1">#REF!</definedName>
    <definedName name="_50_1_9_2" localSheetId="8">#REF!</definedName>
    <definedName name="_50_1_9_2">#REF!</definedName>
    <definedName name="_50work_pp_0601_10_1" localSheetId="8">[20]TLPPOCT!#REF!</definedName>
    <definedName name="_50work_pp_0601_10_1">[20]TLPPOCT!#REF!</definedName>
    <definedName name="_52work_pp_0601_11_1" localSheetId="8">[20]TLPPOCT!#REF!</definedName>
    <definedName name="_52work_pp_0601_11_1">[20]TLPPOCT!#REF!</definedName>
    <definedName name="_54work_pp_0601_8_1" localSheetId="8">[20]TLPPOCT!#REF!</definedName>
    <definedName name="_54work_pp_0601_8_1">[20]TLPPOCT!#REF!</definedName>
    <definedName name="_55_2_1" localSheetId="8">[1]TLPPOCT!#REF!</definedName>
    <definedName name="_55_2_1">[1]TLPPOCT!#REF!</definedName>
    <definedName name="_56work_pp_0601_9_1" localSheetId="8">[20]TLPPOCT!#REF!</definedName>
    <definedName name="_56work_pp_0601_9_1">[20]TLPPOCT!#REF!</definedName>
    <definedName name="_6__a_1_1" localSheetId="8">#REF!</definedName>
    <definedName name="_6__a_1_1">#REF!</definedName>
    <definedName name="_6_1_10_1" localSheetId="8">#REF!</definedName>
    <definedName name="_6_1_10_1">#REF!</definedName>
    <definedName name="_6_a_1_1" localSheetId="8">#REF!</definedName>
    <definedName name="_6_a_1_1">#REF!</definedName>
    <definedName name="_60_2_1_1" localSheetId="8">[21]TLPPOCT!#REF!</definedName>
    <definedName name="_60_2_1_1">[21]TLPPOCT!#REF!</definedName>
    <definedName name="_65_2_10_1" localSheetId="8">[1]TLPPOCT!#REF!</definedName>
    <definedName name="_65_2_10_1">[1]TLPPOCT!#REF!</definedName>
    <definedName name="_7__b_1" localSheetId="8">#REF!</definedName>
    <definedName name="_7__b_1">#REF!</definedName>
    <definedName name="_7_b_1" localSheetId="8">#REF!</definedName>
    <definedName name="_7_b_1">#REF!</definedName>
    <definedName name="_70_2_10_2" localSheetId="8">[1]TLPPOCT!#REF!</definedName>
    <definedName name="_70_2_10_2">[1]TLPPOCT!#REF!</definedName>
    <definedName name="_75_2_11_1" localSheetId="8">[1]TLPPOCT!#REF!</definedName>
    <definedName name="_75_2_11_1">[1]TLPPOCT!#REF!</definedName>
    <definedName name="_8__b_1_1" localSheetId="8">#REF!</definedName>
    <definedName name="_8__b_1_1">#REF!</definedName>
    <definedName name="_8_1_10_2" localSheetId="8">#REF!</definedName>
    <definedName name="_8_1_10_2">#REF!</definedName>
    <definedName name="_8_b_1_1" localSheetId="8">#REF!</definedName>
    <definedName name="_8_b_1_1">#REF!</definedName>
    <definedName name="_80_2_11_2" localSheetId="8">[1]TLPPOCT!#REF!</definedName>
    <definedName name="_80_2_11_2">[1]TLPPOCT!#REF!</definedName>
    <definedName name="_8485G">'[7]Stationwise Thermal _ Hydel Gen'!$GR$4:$HK$9</definedName>
    <definedName name="_85_2_8_1" localSheetId="8">[1]TLPPOCT!#REF!</definedName>
    <definedName name="_85_2_8_1">[1]TLPPOCT!#REF!</definedName>
    <definedName name="_9__p_1" localSheetId="8">#REF!</definedName>
    <definedName name="_9__p_1">#REF!</definedName>
    <definedName name="_9_p_1" localSheetId="8">#REF!</definedName>
    <definedName name="_9_p_1">#REF!</definedName>
    <definedName name="_90_2_8_2" localSheetId="8">[1]TLPPOCT!#REF!</definedName>
    <definedName name="_90_2_8_2">[1]TLPPOCT!#REF!</definedName>
    <definedName name="_95_2_9_1" localSheetId="8">[1]TLPPOCT!#REF!</definedName>
    <definedName name="_95_2_9_1">[1]TLPPOCT!#REF!</definedName>
    <definedName name="_a" localSheetId="8">#REF!</definedName>
    <definedName name="_a">#REF!</definedName>
    <definedName name="_a_1" localSheetId="8">#REF!</definedName>
    <definedName name="_a_1">#REF!</definedName>
    <definedName name="_a_1_11" localSheetId="8">#REF!</definedName>
    <definedName name="_a_1_11">#REF!</definedName>
    <definedName name="_a_1_6" localSheetId="8">#REF!</definedName>
    <definedName name="_a_1_6">#REF!</definedName>
    <definedName name="_a_10" localSheetId="8">#REF!</definedName>
    <definedName name="_a_10">#REF!</definedName>
    <definedName name="_a_11" localSheetId="8">#REF!</definedName>
    <definedName name="_a_11">#REF!</definedName>
    <definedName name="_b" localSheetId="8">#REF!</definedName>
    <definedName name="_b">#REF!</definedName>
    <definedName name="_b_1" localSheetId="8">#REF!</definedName>
    <definedName name="_b_1">#REF!</definedName>
    <definedName name="_b_10" localSheetId="8">#REF!</definedName>
    <definedName name="_b_10">#REF!</definedName>
    <definedName name="_b_11" localSheetId="8">#REF!</definedName>
    <definedName name="_b_11">#REF!</definedName>
    <definedName name="_brh1" localSheetId="8" hidden="1">{"'Sheet1'!$A$4386:$N$4591"}</definedName>
    <definedName name="_brh1" hidden="1">{"'Sheet1'!$A$4386:$N$4591"}</definedName>
    <definedName name="_BSD1">"$#REF!.$D$9:$F$81"</definedName>
    <definedName name="_BSD2">"$#REF!.$D$9:$F$81"</definedName>
    <definedName name="_C">"$#REF!.$IE$850:$IE$863"</definedName>
    <definedName name="_CZ1">[6]data!$F$721</definedName>
    <definedName name="_Dist_Bin" localSheetId="8" hidden="1">#REF!</definedName>
    <definedName name="_Dist_Bin" hidden="1">#REF!</definedName>
    <definedName name="_Dist_Values" localSheetId="8" hidden="1">#REF!</definedName>
    <definedName name="_Dist_Values" hidden="1">#REF!</definedName>
    <definedName name="_f">"$#REF!.$IT$8194"</definedName>
    <definedName name="_Fill" localSheetId="8" hidden="1">#REF!</definedName>
    <definedName name="_Fill" hidden="1">#REF!</definedName>
    <definedName name="_xlnm._FilterDatabase" hidden="1">[22]Dom!$E$9:$S$13</definedName>
    <definedName name="_H">"'file:///G:/Data/ICEA/EMR YEARLY/EMR2005-06.XLS'#$'STN WISE EMR'.$#REF!$#REF!"</definedName>
    <definedName name="_H_4">"'file:///C:/Documents and Settings/Valued Acer Customer/Desktop/Data/ICEA/EMR YEARLY/EMR2005-06.XLS'#$'STN WISE EMR'.$#REF!$#REF!"</definedName>
    <definedName name="_H_5">"'file:///C:/Documents and Settings/Valued Acer Customer/Desktop/Data/ICEA/EMR YEARLY/EMR2005-06.XLS'#$'STN WISE EMR'.$#REF!$#REF!"</definedName>
    <definedName name="_IED1">"$#REF!.$D$9:$F$49"</definedName>
    <definedName name="_IED2">"$#REF!.$D$9:$F$49"</definedName>
    <definedName name="_Iz65536" localSheetId="8">#REF!</definedName>
    <definedName name="_Iz65536">#REF!</definedName>
    <definedName name="_Key1" localSheetId="8" hidden="1">[15]zpF0001!$E$39:$E$78</definedName>
    <definedName name="_Key1" hidden="1">[15]zpF0001!$E$39:$E$78</definedName>
    <definedName name="_Key2" localSheetId="8" hidden="1">[15]zpF0001!$O$149:$O$158</definedName>
    <definedName name="_Key2" hidden="1">[15]zpF0001!$O$149:$O$158</definedName>
    <definedName name="_key3" localSheetId="8" hidden="1">'[23]mpmla wise pp01_02'!#REF!</definedName>
    <definedName name="_key3" hidden="1">'[23]mpmla wise pp01_02'!#REF!</definedName>
    <definedName name="_L">[3]DLC!$HR$111</definedName>
    <definedName name="_LD1">[3]DLC!$K$59:$AF$8180</definedName>
    <definedName name="_LD2">[3]DLC!$GR$56:$HT$8181</definedName>
    <definedName name="_LD3">[3]DLC!$HV$57:$IO$8181</definedName>
    <definedName name="_LD4">[3]DLC!$AH$32:$BE$8180</definedName>
    <definedName name="_LD5">[3]DLC!$GR$53:$HK$8180</definedName>
    <definedName name="_LD6">[3]DLC!$GR$69:$HL$8180</definedName>
    <definedName name="_LR1">"$#REF!.$I$64:$AA$186"</definedName>
    <definedName name="_LR2">"$#REF!.$I$195:$AA$217"</definedName>
    <definedName name="_Order1" hidden="1">255</definedName>
    <definedName name="_Order2" hidden="1">255</definedName>
    <definedName name="_p" localSheetId="8">#REF!</definedName>
    <definedName name="_p">#REF!</definedName>
    <definedName name="_p_1" localSheetId="8">#REF!</definedName>
    <definedName name="_p_1">#REF!</definedName>
    <definedName name="_PMT2" localSheetId="8" hidden="1">#REF!</definedName>
    <definedName name="_PMT2" hidden="1">#REF!</definedName>
    <definedName name="_Q">[3]DLC!$GS$323:$GS$335</definedName>
    <definedName name="_S8" localSheetId="8">#REF!</definedName>
    <definedName name="_S8">#REF!</definedName>
    <definedName name="_S88" localSheetId="8">#REF!</definedName>
    <definedName name="_S88">#REF!</definedName>
    <definedName name="_S888" localSheetId="8">#REF!</definedName>
    <definedName name="_S888">#REF!</definedName>
    <definedName name="_SCH6">"'file:///G:/201-04REL-Final.xls'#$04REL.$#REF!$#REF!"</definedName>
    <definedName name="_SF01" localSheetId="8">[13]LMAIN!#REF!</definedName>
    <definedName name="_SF01">[13]LMAIN!#REF!</definedName>
    <definedName name="_SF010907" localSheetId="8">[13]LMAIN!#REF!</definedName>
    <definedName name="_SF010907">[13]LMAIN!#REF!</definedName>
    <definedName name="_SF02" localSheetId="8">[13]LMAIN!#REF!</definedName>
    <definedName name="_SF02">[13]LMAIN!#REF!</definedName>
    <definedName name="_SF020506" localSheetId="8">[13]LMAIN!#REF!</definedName>
    <definedName name="_SF020506">[13]LMAIN!#REF!</definedName>
    <definedName name="_SF0209" localSheetId="8">[13]LMAIN!#REF!</definedName>
    <definedName name="_SF0209">[13]LMAIN!#REF!</definedName>
    <definedName name="_SF020907" localSheetId="8">[13]LMAIN!#REF!</definedName>
    <definedName name="_SF020907">[13]LMAIN!#REF!</definedName>
    <definedName name="_SF020912" localSheetId="8">[13]LMAIN!#REF!</definedName>
    <definedName name="_SF020912">[13]LMAIN!#REF!</definedName>
    <definedName name="_SF03" localSheetId="8">[13]LMAIN!#REF!</definedName>
    <definedName name="_SF03">[13]LMAIN!#REF!</definedName>
    <definedName name="_SF030907" localSheetId="8">[13]LMAIN!#REF!</definedName>
    <definedName name="_SF030907">[13]LMAIN!#REF!</definedName>
    <definedName name="_SF044" localSheetId="8">[13]LMAIN!#REF!</definedName>
    <definedName name="_SF044">[13]LMAIN!#REF!</definedName>
    <definedName name="_SF07" localSheetId="8">[13]LMAIN!#REF!</definedName>
    <definedName name="_SF07">[13]LMAIN!#REF!</definedName>
    <definedName name="_SF070805" localSheetId="8">[13]LMAIN!#REF!</definedName>
    <definedName name="_SF070805">[13]LMAIN!#REF!</definedName>
    <definedName name="_SF070809" localSheetId="8">[13]LMAIN!#REF!</definedName>
    <definedName name="_SF070809">[13]LMAIN!#REF!</definedName>
    <definedName name="_SF0709" localSheetId="8">[13]LMAIN!#REF!</definedName>
    <definedName name="_SF0709">[13]LMAIN!#REF!</definedName>
    <definedName name="_SF070907" localSheetId="8">[13]LMAIN!#REF!</definedName>
    <definedName name="_SF070907">[13]LMAIN!#REF!</definedName>
    <definedName name="_SF080706" localSheetId="8">[13]LMAIN!#REF!</definedName>
    <definedName name="_SF080706">[13]LMAIN!#REF!</definedName>
    <definedName name="_SF080709" localSheetId="8">[13]LMAIN!#REF!</definedName>
    <definedName name="_SF080709">[13]LMAIN!#REF!</definedName>
    <definedName name="_SF090726" localSheetId="8">[13]LMAIN!#REF!</definedName>
    <definedName name="_SF090726">[13]LMAIN!#REF!</definedName>
    <definedName name="_SF26" localSheetId="8">[13]LMAIN!#REF!</definedName>
    <definedName name="_SF26">[13]LMAIN!#REF!</definedName>
    <definedName name="_SF260907" localSheetId="8">[13]LMAIN!#REF!</definedName>
    <definedName name="_SF260907">[13]LMAIN!#REF!</definedName>
    <definedName name="_SF31" localSheetId="8">[13]LMAIN!#REF!</definedName>
    <definedName name="_SF31">[13]LMAIN!#REF!</definedName>
    <definedName name="_SF3108" localSheetId="8">[13]LMAIN!#REF!</definedName>
    <definedName name="_SF3108">[13]LMAIN!#REF!</definedName>
    <definedName name="_SF310807" localSheetId="8">[13]LMAIN!#REF!</definedName>
    <definedName name="_SF310807">[13]LMAIN!#REF!</definedName>
    <definedName name="_SF3109" localSheetId="8">[13]LMAIN!#REF!</definedName>
    <definedName name="_SF3109">[13]LMAIN!#REF!</definedName>
    <definedName name="_SF310907" localSheetId="8">[13]LMAIN!#REF!</definedName>
    <definedName name="_SF310907">[13]LMAIN!#REF!</definedName>
    <definedName name="_SF33" localSheetId="8">[13]LMAIN!#REF!</definedName>
    <definedName name="_SF33">[13]LMAIN!#REF!</definedName>
    <definedName name="_SFB1" localSheetId="8">[13]LMAIN!#REF!</definedName>
    <definedName name="_SFB1">[13]LMAIN!#REF!</definedName>
    <definedName name="_SH1">'[7]Executive Summary _Thermal'!$A$4:$H$108</definedName>
    <definedName name="_SH10">'[7]Executive Summary _Thermal'!$A$4:$G$118</definedName>
    <definedName name="_SH11">'[7]Executive Summary _Thermal'!$A$4:$H$167</definedName>
    <definedName name="_SH2">'[7]Executive Summary _Thermal'!$A$4:$H$157</definedName>
    <definedName name="_SH3">'[7]Executive Summary _Thermal'!$A$4:$H$136</definedName>
    <definedName name="_SH4">'[7]Executive Summary _Thermal'!$A$4:$H$96</definedName>
    <definedName name="_SH5">'[7]Executive Summary _Thermal'!$A$4:$H$96</definedName>
    <definedName name="_SH6">'[7]Executive Summary _Thermal'!$A$4:$H$95</definedName>
    <definedName name="_SH7">'[7]Executive Summary _Thermal'!$A$4:$H$163</definedName>
    <definedName name="_SH8">'[7]Executive Summary _Thermal'!$A$4:$H$133</definedName>
    <definedName name="_SH9">'[7]Executive Summary _Thermal'!$A$4:$H$194</definedName>
    <definedName name="_SM09" localSheetId="8">[13]LMAIN!#REF!</definedName>
    <definedName name="_SM09">[13]LMAIN!#REF!</definedName>
    <definedName name="_Sort" localSheetId="8" hidden="1">[15]zpF0001!$A$39:$CB$78</definedName>
    <definedName name="_Sort" hidden="1">[15]zpF0001!$A$39:$CB$78</definedName>
    <definedName name="_SPA007" localSheetId="8">[10]TLPPOCT!#REF!</definedName>
    <definedName name="_SPA007">[10]TLPPOCT!#REF!</definedName>
    <definedName name="_SUM1" localSheetId="8">[13]LMAIN!#REF!</definedName>
    <definedName name="_SUM1">[13]LMAIN!#REF!</definedName>
    <definedName name="_V">"'file://Aeja/e/DATA/DATA4/DATA/ANNUAL/0203/DATA/DATA4/DATA/ANNUAL/0102/ANNUAL.XLS'#$'R_Hrs_ Since Comm'.$#REF!$#REF!"</definedName>
    <definedName name="_X">"$#REF!.$U$12"</definedName>
    <definedName name="_Yr0203" localSheetId="8">#REF!</definedName>
    <definedName name="_Yr0203">#REF!</definedName>
    <definedName name="_Yr0304" localSheetId="8">#REF!</definedName>
    <definedName name="_Yr0304">#REF!</definedName>
    <definedName name="_Z">"$#REF!.$#REF!$#REF!"</definedName>
    <definedName name="a">'[13]shp_T&amp;D_drive'!$A$1:$AE$31</definedName>
    <definedName name="a_1">[24]shp_T_D_drive!$A$1:$AE$31</definedName>
    <definedName name="a_10">[25]shp_T_D_drive!$A$1:$AE$31</definedName>
    <definedName name="a_11">[25]shp_T_D_drive!$A$1:$AE$31</definedName>
    <definedName name="a_17">[25]shp_T_D_drive!$A$1:$AE$31</definedName>
    <definedName name="a_18">[25]shp_T_D_drive!$A$1:$AE$31</definedName>
    <definedName name="a_2">[26]shp_T_D_drive!$A$1:$AE$31</definedName>
    <definedName name="A_4" localSheetId="8">"$#REF!.$IU$7803"</definedName>
    <definedName name="a_4">[26]shp_T_D_drive!$A$1:$AE$31</definedName>
    <definedName name="a_5" localSheetId="8">[26]shp_T_D_drive!$A$1:$AE$31</definedName>
    <definedName name="a_5">[13]shp_T_D_drive!$A$1:$AE$31</definedName>
    <definedName name="a_6">[13]shp_T_D_drive!$A$1:$AE$31</definedName>
    <definedName name="a_8" localSheetId="8">[25]shp_T_D_drive!$A$1:$AE$31</definedName>
    <definedName name="a_8">[26]shp_T_D_drive!$A$1:$AE$31</definedName>
    <definedName name="a_9" localSheetId="8">[25]shp_T_D_drive!$A$1:$AE$31</definedName>
    <definedName name="a_9">[26]shp_T_D_drive!$A$1:$AE$31</definedName>
    <definedName name="aa">'[13]shp_T&amp;D_drive'!$A$1:$AE$31</definedName>
    <definedName name="aa_1">[24]shp_T_D_drive!$A$1:$AE$31</definedName>
    <definedName name="aa_10">[25]shp_T_D_drive!$A$1:$AE$31</definedName>
    <definedName name="aa_11">[25]shp_T_D_drive!$A$1:$AE$31</definedName>
    <definedName name="aa_17">[25]shp_T_D_drive!$A$1:$AE$31</definedName>
    <definedName name="aa_18">[25]shp_T_D_drive!$A$1:$AE$31</definedName>
    <definedName name="aa_2">[26]shp_T_D_drive!$A$1:$AE$31</definedName>
    <definedName name="aa_4">[26]shp_T_D_drive!$A$1:$AE$31</definedName>
    <definedName name="aa_5" localSheetId="8">[26]shp_T_D_drive!$A$1:$AE$31</definedName>
    <definedName name="aa_5">[13]shp_T_D_drive!$A$1:$AE$31</definedName>
    <definedName name="aa_6">[13]shp_T_D_drive!$A$1:$AE$31</definedName>
    <definedName name="aa_8" localSheetId="8">[25]shp_T_D_drive!$A$1:$AE$31</definedName>
    <definedName name="aa_8">[26]shp_T_D_drive!$A$1:$AE$31</definedName>
    <definedName name="aa_9" localSheetId="8">[25]shp_T_D_drive!$A$1:$AE$31</definedName>
    <definedName name="aa_9">[26]shp_T_D_drive!$A$1:$AE$31</definedName>
    <definedName name="aaa" localSheetId="8" hidden="1">'[15]mpmla wise pp01_02'!#REF!</definedName>
    <definedName name="aaa" hidden="1">'[15]mpmla wise pp01_02'!#REF!</definedName>
    <definedName name="aaaa" localSheetId="8" hidden="1">#REF!</definedName>
    <definedName name="aaaa" hidden="1">#REF!</definedName>
    <definedName name="AB" localSheetId="8">[13]LMAIN!#REF!</definedName>
    <definedName name="AB">[13]LMAIN!#REF!</definedName>
    <definedName name="AC" localSheetId="8">[13]LMAIN!#REF!</definedName>
    <definedName name="AC">[13]LMAIN!#REF!</definedName>
    <definedName name="acl" localSheetId="8">[13]LMAIN!#REF!</definedName>
    <definedName name="acl">[13]LMAIN!#REF!</definedName>
    <definedName name="ACQ" localSheetId="8">[13]LMAIN!#REF!</definedName>
    <definedName name="ACQ">[13]LMAIN!#REF!</definedName>
    <definedName name="Acti" localSheetId="8" hidden="1">{"'Sheet1'!$A$4386:$N$4591"}</definedName>
    <definedName name="Acti" hidden="1">{"'Sheet1'!$A$4386:$N$4591"}</definedName>
    <definedName name="ACZ" localSheetId="8">[13]LMAIN!#REF!</definedName>
    <definedName name="ACZ">[13]LMAIN!#REF!</definedName>
    <definedName name="AD" localSheetId="8">[13]LMAIN!#REF!</definedName>
    <definedName name="AD">[13]LMAIN!#REF!</definedName>
    <definedName name="ADL.63">[27]Addl_40!$A$38:$I$284</definedName>
    <definedName name="ADZ" localSheetId="8">[13]LMAIN!#REF!</definedName>
    <definedName name="ADZ">[13]LMAIN!#REF!</definedName>
    <definedName name="af" localSheetId="8">[13]LMAIN!#REF!</definedName>
    <definedName name="af">[13]LMAIN!#REF!</definedName>
    <definedName name="afb" localSheetId="8">[13]LMAIN!#REF!</definedName>
    <definedName name="afb">[13]LMAIN!#REF!</definedName>
    <definedName name="afl" localSheetId="8">[13]LMAIN!#REF!</definedName>
    <definedName name="afl">[13]LMAIN!#REF!</definedName>
    <definedName name="agmeter" localSheetId="8">#REF!</definedName>
    <definedName name="agmeter">#REF!</definedName>
    <definedName name="agmeter_1" localSheetId="8">#REF!</definedName>
    <definedName name="agmeter_1">#REF!</definedName>
    <definedName name="agmeter_10" localSheetId="8">#REF!</definedName>
    <definedName name="agmeter_10">#REF!</definedName>
    <definedName name="agmeter_11" localSheetId="8">#REF!</definedName>
    <definedName name="agmeter_11">#REF!</definedName>
    <definedName name="agmeter_17" localSheetId="8">#REF!</definedName>
    <definedName name="agmeter_17">#REF!</definedName>
    <definedName name="agmeter_18" localSheetId="8">#REF!</definedName>
    <definedName name="agmeter_18">#REF!</definedName>
    <definedName name="agmeter_2" localSheetId="8">#REF!</definedName>
    <definedName name="agmeter_2">#REF!</definedName>
    <definedName name="agmeter_5" localSheetId="8">#REF!</definedName>
    <definedName name="agmeter_5">#REF!</definedName>
    <definedName name="agmeter_8" localSheetId="8">#REF!</definedName>
    <definedName name="agmeter_8">#REF!</definedName>
    <definedName name="agmeter_9" localSheetId="8">#REF!</definedName>
    <definedName name="agmeter_9">#REF!</definedName>
    <definedName name="agri">"$#REF!.$A$160"</definedName>
    <definedName name="AHR" localSheetId="8">[13]LMAIN!#REF!</definedName>
    <definedName name="AHR">[13]LMAIN!#REF!</definedName>
    <definedName name="AI" localSheetId="8">[13]LMAIN!#REF!</definedName>
    <definedName name="AI">[13]LMAIN!#REF!</definedName>
    <definedName name="AJ" localSheetId="8">[13]LMAIN!#REF!</definedName>
    <definedName name="AJ">[13]LMAIN!#REF!</definedName>
    <definedName name="al" localSheetId="8">[13]LMAIN!#REF!</definedName>
    <definedName name="al">[13]LMAIN!#REF!</definedName>
    <definedName name="ALL_FDR_0203" localSheetId="8">#REF!</definedName>
    <definedName name="ALL_FDR_0203">#REF!</definedName>
    <definedName name="ALL_FDR0304" localSheetId="8">#REF!</definedName>
    <definedName name="ALL_FDR0304">#REF!</definedName>
    <definedName name="All_fdr0405" localSheetId="8">#REF!</definedName>
    <definedName name="All_fdr0405">#REF!</definedName>
    <definedName name="ALL_sub_dn" localSheetId="8">#REF!</definedName>
    <definedName name="ALL_sub_dn">#REF!</definedName>
    <definedName name="ann" localSheetId="8" hidden="1">{"'Sheet1'!$A$4386:$N$4591"}</definedName>
    <definedName name="ann" hidden="1">{"'Sheet1'!$A$4386:$N$4591"}</definedName>
    <definedName name="anne13" localSheetId="8" hidden="1">'[11]mpmla wise pp02_03'!#REF!</definedName>
    <definedName name="anne13" hidden="1">'[11]mpmla wise pp02_03'!#REF!</definedName>
    <definedName name="anne9" localSheetId="8" hidden="1">'[11]mpmla wise pp02_03'!#REF!</definedName>
    <definedName name="anne9" hidden="1">'[11]mpmla wise pp02_03'!#REF!</definedName>
    <definedName name="annex" localSheetId="8" hidden="1">{#N/A,#N/A,FALSE,"1.1";#N/A,#N/A,FALSE,"1.1a";#N/A,#N/A,FALSE,"1.1b";#N/A,#N/A,FALSE,"1.1c";#N/A,#N/A,FALSE,"1.1e";#N/A,#N/A,FALSE,"1.1f";#N/A,#N/A,FALSE,"1.1g";#N/A,#N/A,FALSE,"1.1h_D";#N/A,#N/A,FALSE,"1.1h_T";#N/A,#N/A,FALSE,"1.2";#N/A,#N/A,FALSE,"1.3b";#N/A,#N/A,FALSE,"1.3";#N/A,#N/A,FALSE,"1.4";#N/A,#N/A,FALSE,"1.5";#N/A,#N/A,FALSE,"1.6";#N/A,#N/A,FALSE,"SOD";#N/A,#N/A,FALSE,"CF"}</definedName>
    <definedName name="annex" hidden="1">{#N/A,#N/A,FALSE,"1.1";#N/A,#N/A,FALSE,"1.1a";#N/A,#N/A,FALSE,"1.1b";#N/A,#N/A,FALSE,"1.1c";#N/A,#N/A,FALSE,"1.1e";#N/A,#N/A,FALSE,"1.1f";#N/A,#N/A,FALSE,"1.1g";#N/A,#N/A,FALSE,"1.1h_D";#N/A,#N/A,FALSE,"1.1h_T";#N/A,#N/A,FALSE,"1.2";#N/A,#N/A,FALSE,"1.3b";#N/A,#N/A,FALSE,"1.3";#N/A,#N/A,FALSE,"1.4";#N/A,#N/A,FALSE,"1.5";#N/A,#N/A,FALSE,"1.6";#N/A,#N/A,FALSE,"SOD";#N/A,#N/A,FALSE,"CF"}</definedName>
    <definedName name="APP" localSheetId="8">#REF!</definedName>
    <definedName name="APP">#REF!</definedName>
    <definedName name="AprilMay" localSheetId="8" hidden="1">{"'Sheet1'!$A$4386:$N$4591"}</definedName>
    <definedName name="AprilMay" hidden="1">{"'Sheet1'!$A$4386:$N$4591"}</definedName>
    <definedName name="arr" localSheetId="8">#REF!</definedName>
    <definedName name="arr">#REF!</definedName>
    <definedName name="as">'[13]shp_T&amp;D_drive'!$A$1:$AE$31</definedName>
    <definedName name="as_10">[25]shp_T_D_drive!$A$1:$AE$31</definedName>
    <definedName name="as_11">[25]shp_T_D_drive!$A$1:$AE$31</definedName>
    <definedName name="as_17">[25]shp_T_D_drive!$A$1:$AE$31</definedName>
    <definedName name="as_18">[25]shp_T_D_drive!$A$1:$AE$31</definedName>
    <definedName name="as_2">[26]shp_T_D_drive!$A$1:$AE$31</definedName>
    <definedName name="as_4">[26]shp_T_D_drive!$A$1:$AE$31</definedName>
    <definedName name="as_5" localSheetId="8">[26]shp_T_D_drive!$A$1:$AE$31</definedName>
    <definedName name="as_5">[13]shp_T_D_drive!$A$1:$AE$31</definedName>
    <definedName name="as_6">[13]shp_T_D_drive!$A$1:$AE$31</definedName>
    <definedName name="as_8" localSheetId="8">[25]shp_T_D_drive!$A$1:$AE$31</definedName>
    <definedName name="as_8">[26]shp_T_D_drive!$A$1:$AE$31</definedName>
    <definedName name="as_9" localSheetId="8">[25]shp_T_D_drive!$A$1:$AE$31</definedName>
    <definedName name="as_9">[26]shp_T_D_drive!$A$1:$AE$31</definedName>
    <definedName name="ASC" localSheetId="8">[13]LMAIN!#REF!</definedName>
    <definedName name="ASC">[13]LMAIN!#REF!</definedName>
    <definedName name="asd" localSheetId="8" hidden="1">{"'Sheet1'!$A$4386:$N$4591"}</definedName>
    <definedName name="asd" hidden="1">{"'Sheet1'!$A$4386:$N$4591"}</definedName>
    <definedName name="asdf" localSheetId="8">[13]LMAIN!#REF!</definedName>
    <definedName name="asdf">[13]LMAIN!#REF!</definedName>
    <definedName name="asdsdfF" localSheetId="8">#REF!</definedName>
    <definedName name="asdsdfF">#REF!</definedName>
    <definedName name="ASS" localSheetId="8">#REF!</definedName>
    <definedName name="ASS">#REF!</definedName>
    <definedName name="ASSUMPTIONS">"$#REF!.$B$256:$AL$337"</definedName>
    <definedName name="ASSUMPTIONS_4">"$#REF!.$B$256:$AL$337"</definedName>
    <definedName name="ASSUMPTIONS_5">"$#REF!.$B$256:$AL$337"</definedName>
    <definedName name="ASX" localSheetId="8">[13]LMAIN!#REF!</definedName>
    <definedName name="ASX">[13]LMAIN!#REF!</definedName>
    <definedName name="ASXA" localSheetId="8">[13]LMAIN!#REF!</definedName>
    <definedName name="ASXA">[13]LMAIN!#REF!</definedName>
    <definedName name="ASXP" localSheetId="8">[13]LMAIN!#REF!</definedName>
    <definedName name="ASXP">[13]LMAIN!#REF!</definedName>
    <definedName name="asxv" localSheetId="8">[13]LMAIN!#REF!</definedName>
    <definedName name="asxv">[13]LMAIN!#REF!</definedName>
    <definedName name="ATCFMP_1_10" localSheetId="8">#REF!</definedName>
    <definedName name="ATCFMP_1_10">#REF!</definedName>
    <definedName name="ATCFMP_1_11" localSheetId="8">#REF!</definedName>
    <definedName name="ATCFMP_1_11">#REF!</definedName>
    <definedName name="ATCFMP_1_20">'[28]compar jgy'!$B$1:$H$259</definedName>
    <definedName name="ATCFMP_1_21">'[28]COMPARE AG'!$B$1:$H$147</definedName>
    <definedName name="ATCFMP_1_36" localSheetId="8">#REF!</definedName>
    <definedName name="ATCFMP_1_36">#REF!</definedName>
    <definedName name="ATCFMP_1_38" localSheetId="8">#REF!</definedName>
    <definedName name="ATCFMP_1_38">#REF!</definedName>
    <definedName name="ATCFMP_1_39" localSheetId="8">#REF!</definedName>
    <definedName name="ATCFMP_1_39">#REF!</definedName>
    <definedName name="ATCFMP_1_4" localSheetId="8">#REF!</definedName>
    <definedName name="ATCFMP_1_4">#REF!</definedName>
    <definedName name="ATCFMP_1_40" localSheetId="8">#REF!</definedName>
    <definedName name="ATCFMP_1_40">#REF!</definedName>
    <definedName name="ATCFMP_1_41" localSheetId="8">#REF!</definedName>
    <definedName name="ATCFMP_1_41">#REF!</definedName>
    <definedName name="ATCFMP_1_42" localSheetId="8">#REF!</definedName>
    <definedName name="ATCFMP_1_42">#REF!</definedName>
    <definedName name="ATCFMP_1_43" localSheetId="8">#REF!</definedName>
    <definedName name="ATCFMP_1_43">#REF!</definedName>
    <definedName name="ATCFMP_1_5" localSheetId="8">#REF!</definedName>
    <definedName name="ATCFMP_1_5">#REF!</definedName>
    <definedName name="ATCFMP_1_6" localSheetId="8">#REF!</definedName>
    <definedName name="ATCFMP_1_6">#REF!</definedName>
    <definedName name="ATCFMP_1_9" localSheetId="8">#REF!</definedName>
    <definedName name="ATCFMP_1_9">#REF!</definedName>
    <definedName name="ATCFMP_10_6" localSheetId="8">#REF!</definedName>
    <definedName name="ATCFMP_10_6">#REF!</definedName>
    <definedName name="ATCFMP_11_6" localSheetId="8">#REF!</definedName>
    <definedName name="ATCFMP_11_6">#REF!</definedName>
    <definedName name="ATCFMP_12_6" localSheetId="8">#REF!</definedName>
    <definedName name="ATCFMP_12_6">#REF!</definedName>
    <definedName name="ATCFMP_2" localSheetId="8">'[29]ruf fmp'!#REF!</definedName>
    <definedName name="ATCFMP_2">'[29]ruf fmp'!#REF!</definedName>
    <definedName name="ATCFMP_2_10" localSheetId="8">#REF!</definedName>
    <definedName name="ATCFMP_2_10">#REF!</definedName>
    <definedName name="ATCFMP_2_11" localSheetId="8">#REF!</definedName>
    <definedName name="ATCFMP_2_11">#REF!</definedName>
    <definedName name="ATCFMP_2_16" localSheetId="8">#REF!</definedName>
    <definedName name="ATCFMP_2_16">#REF!</definedName>
    <definedName name="ATCFMP_2_36" localSheetId="8">#REF!</definedName>
    <definedName name="ATCFMP_2_36">#REF!</definedName>
    <definedName name="ATCFMP_2_39" localSheetId="8">#REF!</definedName>
    <definedName name="ATCFMP_2_39">#REF!</definedName>
    <definedName name="ATCFMP_2_41" localSheetId="8">#REF!</definedName>
    <definedName name="ATCFMP_2_41">#REF!</definedName>
    <definedName name="ATCFMP_2_5" localSheetId="8">#REF!</definedName>
    <definedName name="ATCFMP_2_5">#REF!</definedName>
    <definedName name="ATCFMP_2_6" localSheetId="8">#REF!</definedName>
    <definedName name="ATCFMP_2_6">#REF!</definedName>
    <definedName name="ATCFMP_2_9" localSheetId="8">#REF!</definedName>
    <definedName name="ATCFMP_2_9">#REF!</definedName>
    <definedName name="ATCFMP_20">'[28]compar jgy'!$B$1:$H$105</definedName>
    <definedName name="ATCFMP_21">'[28]COMPARE AG'!$B$1:$H$106</definedName>
    <definedName name="ATCFMP_3" localSheetId="8">#REF!</definedName>
    <definedName name="ATCFMP_3">#REF!</definedName>
    <definedName name="ATCFMP_3_10" localSheetId="8">#REF!</definedName>
    <definedName name="ATCFMP_3_10">#REF!</definedName>
    <definedName name="ATCFMP_3_11" localSheetId="8">#REF!</definedName>
    <definedName name="ATCFMP_3_11">#REF!</definedName>
    <definedName name="ATCFMP_3_16" localSheetId="8">#REF!</definedName>
    <definedName name="ATCFMP_3_16">#REF!</definedName>
    <definedName name="ATCFMP_3_39" localSheetId="8">#REF!</definedName>
    <definedName name="ATCFMP_3_39">#REF!</definedName>
    <definedName name="ATCFMP_3_41" localSheetId="8">#REF!</definedName>
    <definedName name="ATCFMP_3_41">#REF!</definedName>
    <definedName name="ATCFMP_3_5" localSheetId="8">#REF!</definedName>
    <definedName name="ATCFMP_3_5">#REF!</definedName>
    <definedName name="ATCFMP_3_6" localSheetId="8">#REF!</definedName>
    <definedName name="ATCFMP_3_6">#REF!</definedName>
    <definedName name="ATCFMP_3_9" localSheetId="8">#REF!</definedName>
    <definedName name="ATCFMP_3_9">#REF!</definedName>
    <definedName name="ATCFMP_36" localSheetId="8">#REF!</definedName>
    <definedName name="ATCFMP_36">#REF!</definedName>
    <definedName name="ATCFMP_38" localSheetId="8">#REF!</definedName>
    <definedName name="ATCFMP_38">#REF!</definedName>
    <definedName name="ATCFMP_39" localSheetId="8">#REF!</definedName>
    <definedName name="ATCFMP_39">#REF!</definedName>
    <definedName name="ATCFMP_4" localSheetId="8">#REF!</definedName>
    <definedName name="ATCFMP_4">#REF!</definedName>
    <definedName name="ATCFMP_4_5" localSheetId="8">#REF!</definedName>
    <definedName name="ATCFMP_4_5">#REF!</definedName>
    <definedName name="ATCFMP_4_6" localSheetId="8">#REF!</definedName>
    <definedName name="ATCFMP_4_6">#REF!</definedName>
    <definedName name="ATCFMP_4_9" localSheetId="8">#REF!</definedName>
    <definedName name="ATCFMP_4_9">#REF!</definedName>
    <definedName name="ATCFMP_40" localSheetId="8">#REF!</definedName>
    <definedName name="ATCFMP_40">#REF!</definedName>
    <definedName name="ATCFMP_41" localSheetId="8">#REF!</definedName>
    <definedName name="ATCFMP_41">#REF!</definedName>
    <definedName name="ATCFMP_42" localSheetId="8">#REF!</definedName>
    <definedName name="ATCFMP_42">#REF!</definedName>
    <definedName name="ATCFMP_43" localSheetId="8">#REF!</definedName>
    <definedName name="ATCFMP_43">#REF!</definedName>
    <definedName name="ATCFMP_5_5" localSheetId="8">#REF!</definedName>
    <definedName name="ATCFMP_5_5">#REF!</definedName>
    <definedName name="ATCFMP_5_6" localSheetId="8">#REF!</definedName>
    <definedName name="ATCFMP_5_6">#REF!</definedName>
    <definedName name="ATCFMP_5_9" localSheetId="8">#REF!</definedName>
    <definedName name="ATCFMP_5_9">#REF!</definedName>
    <definedName name="ATCFMP_6_5" localSheetId="8">#REF!</definedName>
    <definedName name="ATCFMP_6_5">#REF!</definedName>
    <definedName name="ATCFMP_6_6" localSheetId="8">#REF!</definedName>
    <definedName name="ATCFMP_6_6">#REF!</definedName>
    <definedName name="ATCFMP_6_9" localSheetId="8">#REF!</definedName>
    <definedName name="ATCFMP_6_9">#REF!</definedName>
    <definedName name="ATCFMP_7_6" localSheetId="8">#REF!</definedName>
    <definedName name="ATCFMP_7_6">#REF!</definedName>
    <definedName name="ATCFMP_8_6" localSheetId="8">#REF!</definedName>
    <definedName name="ATCFMP_8_6">#REF!</definedName>
    <definedName name="ATCFMP_9_6" localSheetId="8">#REF!</definedName>
    <definedName name="ATCFMP_9_6">#REF!</definedName>
    <definedName name="AUX">'[7]Executive Summary _Thermal'!$A$4:$H$95</definedName>
    <definedName name="b" localSheetId="8" hidden="1">{#N/A,#N/A,FALSE,"1.1";#N/A,#N/A,FALSE,"1.1a";#N/A,#N/A,FALSE,"1.1b";#N/A,#N/A,FALSE,"1.1c";#N/A,#N/A,FALSE,"1.1e";#N/A,#N/A,FALSE,"1.1f";#N/A,#N/A,FALSE,"1.1g";#N/A,#N/A,FALSE,"1.1h_D";#N/A,#N/A,FALSE,"1.1h_T";#N/A,#N/A,FALSE,"1.2";#N/A,#N/A,FALSE,"1.3b";#N/A,#N/A,FALSE,"1.3";#N/A,#N/A,FALSE,"1.4";#N/A,#N/A,FALSE,"1.5";#N/A,#N/A,FALSE,"1.6";#N/A,#N/A,FALSE,"SOD";#N/A,#N/A,FALSE,"CF"}</definedName>
    <definedName name="b" hidden="1">{#N/A,#N/A,FALSE,"1.1";#N/A,#N/A,FALSE,"1.1a";#N/A,#N/A,FALSE,"1.1b";#N/A,#N/A,FALSE,"1.1c";#N/A,#N/A,FALSE,"1.1e";#N/A,#N/A,FALSE,"1.1f";#N/A,#N/A,FALSE,"1.1g";#N/A,#N/A,FALSE,"1.1h_D";#N/A,#N/A,FALSE,"1.1h_T";#N/A,#N/A,FALSE,"1.2";#N/A,#N/A,FALSE,"1.3b";#N/A,#N/A,FALSE,"1.3";#N/A,#N/A,FALSE,"1.4";#N/A,#N/A,FALSE,"1.5";#N/A,#N/A,FALSE,"1.6";#N/A,#N/A,FALSE,"SOD";#N/A,#N/A,FALSE,"CF"}</definedName>
    <definedName name="ba" localSheetId="8">'[30]STN WISE EMR'!#REF!</definedName>
    <definedName name="ba">'[30]STN WISE EMR'!#REF!</definedName>
    <definedName name="barwala" localSheetId="8">'[30]STN WISE EMR'!#REF!</definedName>
    <definedName name="barwala">'[30]STN WISE EMR'!#REF!</definedName>
    <definedName name="BCD" localSheetId="8">[13]LMAIN!#REF!</definedName>
    <definedName name="BCD">[13]LMAIN!#REF!</definedName>
    <definedName name="BH">"'file:///G:/Data/ICEA/EMR YEARLY/EMR2005-06.XLS'#$'STN WISE EMR'.$#REF!$#REF!:$#REF!$#REF!"</definedName>
    <definedName name="BH_4">"'file:///C:/Documents and Settings/Valued Acer Customer/Desktop/Data/ICEA/EMR YEARLY/EMR2005-06.XLS'#$'STN WISE EMR'.$#REF!$#REF!:$#REF!$#REF!"</definedName>
    <definedName name="BH_5">"'file:///C:/Documents and Settings/Valued Acer Customer/Desktop/Data/ICEA/EMR YEARLY/EMR2005-06.XLS'#$'STN WISE EMR'.$#REF!$#REF!:$#REF!$#REF!"</definedName>
    <definedName name="Bharuch" localSheetId="8">'[31]132 KV 3ARS BHEL SF6'!#REF!</definedName>
    <definedName name="Bharuch">'[31]132 KV 3ARS BHEL SF6'!#REF!</definedName>
    <definedName name="brh" localSheetId="8" hidden="1">{"'Sheet1'!$A$4386:$N$4591"}</definedName>
    <definedName name="brh" hidden="1">{"'Sheet1'!$A$4386:$N$4591"}</definedName>
    <definedName name="BRH_4">"'file:///C:/Documents and Settings/Valued Acer Customer/Desktop/Data/ICEA/EMR YEARLY/EMR2005-06.XLS'#$'STN WISE EMR'.$#REF!$#REF!:$#REF!$#REF!"</definedName>
    <definedName name="BRH_5">"'file:///C:/Documents and Settings/Valued Acer Customer/Desktop/Data/ICEA/EMR YEARLY/EMR2005-06.XLS'#$'STN WISE EMR'.$#REF!$#REF!:$#REF!$#REF!"</definedName>
    <definedName name="BUS">"$#REF!.$B$2:$G$526"</definedName>
    <definedName name="BVB" localSheetId="8">[13]LMAIN!#REF!</definedName>
    <definedName name="BVB">[13]LMAIN!#REF!</definedName>
    <definedName name="BVP" localSheetId="8">[13]LMAIN!#REF!</definedName>
    <definedName name="BVP">[13]LMAIN!#REF!</definedName>
    <definedName name="Cap_add_and_loss_assumptions">"$#REF!.$A$257:$AB$334"</definedName>
    <definedName name="Cap_add_and_loss_assumptions_4">"$#REF!.$A$257:$AB$334"</definedName>
    <definedName name="Cap_add_and_loss_assumptions_5">"$#REF!.$A$257:$AB$334"</definedName>
    <definedName name="cc" localSheetId="8" hidden="1">{#N/A,#N/A,FALSE,"1.1";#N/A,#N/A,FALSE,"1.1a";#N/A,#N/A,FALSE,"1.1b";#N/A,#N/A,FALSE,"1.1c";#N/A,#N/A,FALSE,"1.1e";#N/A,#N/A,FALSE,"1.1f";#N/A,#N/A,FALSE,"1.1g";#N/A,#N/A,FALSE,"1.1h_D";#N/A,#N/A,FALSE,"1.1h_T";#N/A,#N/A,FALSE,"1.2";#N/A,#N/A,FALSE,"1.3b";#N/A,#N/A,FALSE,"1.3";#N/A,#N/A,FALSE,"1.4";#N/A,#N/A,FALSE,"1.5";#N/A,#N/A,FALSE,"1.6";#N/A,#N/A,FALSE,"SOD";#N/A,#N/A,FALSE,"CF"}</definedName>
    <definedName name="cc" hidden="1">{#N/A,#N/A,FALSE,"1.1";#N/A,#N/A,FALSE,"1.1a";#N/A,#N/A,FALSE,"1.1b";#N/A,#N/A,FALSE,"1.1c";#N/A,#N/A,FALSE,"1.1e";#N/A,#N/A,FALSE,"1.1f";#N/A,#N/A,FALSE,"1.1g";#N/A,#N/A,FALSE,"1.1h_D";#N/A,#N/A,FALSE,"1.1h_T";#N/A,#N/A,FALSE,"1.2";#N/A,#N/A,FALSE,"1.3b";#N/A,#N/A,FALSE,"1.3";#N/A,#N/A,FALSE,"1.4";#N/A,#N/A,FALSE,"1.5";#N/A,#N/A,FALSE,"1.6";#N/A,#N/A,FALSE,"SOD";#N/A,#N/A,FALSE,"CF"}</definedName>
    <definedName name="CDGD">"'file://Aeja/e/DATA/DATA4/DATA/ANNUAL/0203/DATA4/DATA/ANNUAL/9900/YRDATA/CSD.XLW'#$C_S_GENERATION.$#REF!$#REF!:$#REF!$#REF!"</definedName>
    <definedName name="CHK" localSheetId="8">#REF!</definedName>
    <definedName name="CHK">#REF!</definedName>
    <definedName name="CIR" localSheetId="8">#REF!</definedName>
    <definedName name="CIR">#REF!</definedName>
    <definedName name="CIRCLE" localSheetId="8">#REF!</definedName>
    <definedName name="CIRCLE">#REF!</definedName>
    <definedName name="CMTHLOSS_12" localSheetId="8">#REF!</definedName>
    <definedName name="CMTHLOSS_12">#REF!</definedName>
    <definedName name="CMTHLOSS_2" localSheetId="8">#REF!</definedName>
    <definedName name="CMTHLOSS_2">#REF!</definedName>
    <definedName name="CMTHLOSS_3" localSheetId="8">#REF!</definedName>
    <definedName name="CMTHLOSS_3">#REF!</definedName>
    <definedName name="CMTHLOSS_36" localSheetId="8">#REF!</definedName>
    <definedName name="CMTHLOSS_36">#REF!</definedName>
    <definedName name="COAL">'[7]Executive Summary _Thermal'!$A$4:$H$96</definedName>
    <definedName name="Consumers">"$#REF!.$A$54:$M$81"</definedName>
    <definedName name="Consumers_4">"$#REF!.$A$54:$M$81"</definedName>
    <definedName name="Consumers_5">"$#REF!.$A$54:$M$81"</definedName>
    <definedName name="ControlOfCisternCapacityInLitres" localSheetId="8">#REF!</definedName>
    <definedName name="ControlOfCisternCapacityInLitres">#REF!</definedName>
    <definedName name="CR">[3]DLC!$GS$40:$HM$87</definedName>
    <definedName name="_xlnm.Criteria">[3]DLC!$GS$304:$HF$305</definedName>
    <definedName name="Critical">[32]Lookups!$C$2:$C$4</definedName>
    <definedName name="CRK" localSheetId="8">[13]LMAIN!#REF!</definedName>
    <definedName name="CRK">[13]LMAIN!#REF!</definedName>
    <definedName name="CSMPD">"'file://Aeja/e/DATA/DATA4/DATA/ANNUAL/0203/DATA4/DATA/ANNUAL/9900/YRDATA/CSD.XLW'#$C_S_GENERATION.$#REF!$#REF!:$#REF!$#REF!"</definedName>
    <definedName name="CTDCOMP_2" localSheetId="8">#REF!</definedName>
    <definedName name="CTDCOMP_2">#REF!</definedName>
    <definedName name="CTDCOMP_3" localSheetId="8">#REF!</definedName>
    <definedName name="CTDCOMP_3">#REF!</definedName>
    <definedName name="Cum_ALLFDR0304" localSheetId="8">#REF!</definedName>
    <definedName name="Cum_ALLFDR0304">#REF!</definedName>
    <definedName name="CUM_FDR0203" localSheetId="8">#REF!</definedName>
    <definedName name="CUM_FDR0203">#REF!</definedName>
    <definedName name="CUMU." localSheetId="8">#REF!</definedName>
    <definedName name="CUMU.">#REF!</definedName>
    <definedName name="cwctat" localSheetId="8">#REF!</definedName>
    <definedName name="cwctat">#REF!</definedName>
    <definedName name="cwctat_1" localSheetId="8">#REF!</definedName>
    <definedName name="cwctat_1">#REF!</definedName>
    <definedName name="cwctat_11" localSheetId="8">#REF!</definedName>
    <definedName name="cwctat_11">#REF!</definedName>
    <definedName name="cwctat_2" localSheetId="8">#REF!</definedName>
    <definedName name="cwctat_2">#REF!</definedName>
    <definedName name="cwctat_6" localSheetId="8">#REF!</definedName>
    <definedName name="cwctat_6">#REF!</definedName>
    <definedName name="cwctat_7" localSheetId="8">#REF!</definedName>
    <definedName name="cwctat_7">#REF!</definedName>
    <definedName name="CYPMNT_2" localSheetId="8">#REF!</definedName>
    <definedName name="CYPMNT_2">#REF!</definedName>
    <definedName name="CYPMNT_3" localSheetId="8">#REF!</definedName>
    <definedName name="CYPMNT_3">#REF!</definedName>
    <definedName name="CYPMNT_36" localSheetId="8">#REF!</definedName>
    <definedName name="CYPMNT_36">#REF!</definedName>
    <definedName name="CZ1_4">[6]data!$F$721</definedName>
    <definedName name="CZ1_5">[6]data!$F$721</definedName>
    <definedName name="D" localSheetId="8">#REF!</definedName>
    <definedName name="D">#REF!</definedName>
    <definedName name="D_1" localSheetId="8">#REF!</definedName>
    <definedName name="D_1">#REF!</definedName>
    <definedName name="D_11" localSheetId="8">#REF!</definedName>
    <definedName name="D_11">#REF!</definedName>
    <definedName name="D_2" localSheetId="8">#REF!</definedName>
    <definedName name="D_2">#REF!</definedName>
    <definedName name="D_6" localSheetId="8">#REF!</definedName>
    <definedName name="D_6">#REF!</definedName>
    <definedName name="D_7" localSheetId="8">#REF!</definedName>
    <definedName name="D_7">#REF!</definedName>
    <definedName name="D_T">'[33]Discom Details'!$F$721</definedName>
    <definedName name="DA" localSheetId="8">[13]LMAIN!#REF!</definedName>
    <definedName name="DA">[13]LMAIN!#REF!</definedName>
    <definedName name="DATA" localSheetId="8">#REF!</definedName>
    <definedName name="DATA">#REF!</definedName>
    <definedName name="_xlnm.Database" localSheetId="7">#REF!</definedName>
    <definedName name="_xlnm.Database" localSheetId="8">#REF!</definedName>
    <definedName name="_xlnm.Database">#REF!</definedName>
    <definedName name="DATE" localSheetId="8">[34]LMAIN!#REF!</definedName>
    <definedName name="DATE">[34]LMAIN!#REF!</definedName>
    <definedName name="DATE_1" localSheetId="8">[34]LMAIN!#REF!</definedName>
    <definedName name="DATE_1">[34]LMAIN!#REF!</definedName>
    <definedName name="DATE0000" localSheetId="8">[13]LMAIN!#REF!</definedName>
    <definedName name="DATE0000">[13]LMAIN!#REF!</definedName>
    <definedName name="DATE07" localSheetId="8">[13]LMAIN!#REF!</definedName>
    <definedName name="DATE07">[13]LMAIN!#REF!</definedName>
    <definedName name="DATE070907" localSheetId="8">[13]LMAIN!#REF!</definedName>
    <definedName name="DATE070907">[13]LMAIN!#REF!</definedName>
    <definedName name="DATE09" localSheetId="8">[13]LMAIN!#REF!</definedName>
    <definedName name="DATE09">[13]LMAIN!#REF!</definedName>
    <definedName name="DATE1" localSheetId="8">[34]LMAIN!#REF!</definedName>
    <definedName name="DATE1">[34]LMAIN!#REF!</definedName>
    <definedName name="DATE1_1" localSheetId="8">[34]LMAIN!#REF!</definedName>
    <definedName name="DATE1_1">[34]LMAIN!#REF!</definedName>
    <definedName name="DATE1010" localSheetId="8">[13]LMAIN!#REF!</definedName>
    <definedName name="DATE1010">[13]LMAIN!#REF!</definedName>
    <definedName name="date135" localSheetId="8">[13]LMAIN!#REF!</definedName>
    <definedName name="date135">[13]LMAIN!#REF!</definedName>
    <definedName name="DATE1352" localSheetId="8">[13]LMAIN!#REF!</definedName>
    <definedName name="DATE1352">[13]LMAIN!#REF!</definedName>
    <definedName name="DATE2" localSheetId="8">[13]LMAIN!#REF!</definedName>
    <definedName name="DATE2">[13]LMAIN!#REF!</definedName>
    <definedName name="DATE21" localSheetId="8">[13]LMAIN!#REF!</definedName>
    <definedName name="DATE21">[13]LMAIN!#REF!</definedName>
    <definedName name="DATE260907" localSheetId="8">[13]LMAIN!#REF!</definedName>
    <definedName name="DATE260907">[13]LMAIN!#REF!</definedName>
    <definedName name="DATE3" localSheetId="8">[13]LMAIN!#REF!</definedName>
    <definedName name="DATE3">[13]LMAIN!#REF!</definedName>
    <definedName name="DATE303" localSheetId="8">[13]LMAIN!#REF!</definedName>
    <definedName name="DATE303">[13]LMAIN!#REF!</definedName>
    <definedName name="DATE34" localSheetId="8">[13]LMAIN!#REF!</definedName>
    <definedName name="DATE34">[13]LMAIN!#REF!</definedName>
    <definedName name="DATE35" localSheetId="8">[13]LMAIN!#REF!</definedName>
    <definedName name="DATE35">[13]LMAIN!#REF!</definedName>
    <definedName name="DATE36" localSheetId="8">[13]LMAIN!#REF!</definedName>
    <definedName name="DATE36">[13]LMAIN!#REF!</definedName>
    <definedName name="DATE4" localSheetId="8">[13]LMAIN!#REF!</definedName>
    <definedName name="DATE4">[13]LMAIN!#REF!</definedName>
    <definedName name="DATE5" localSheetId="8">[13]LMAIN!#REF!</definedName>
    <definedName name="DATE5">[13]LMAIN!#REF!</definedName>
    <definedName name="DATE6" localSheetId="8">[13]LMAIN!#REF!</definedName>
    <definedName name="DATE6">[13]LMAIN!#REF!</definedName>
    <definedName name="DATE7" localSheetId="8">[13]LMAIN!#REF!</definedName>
    <definedName name="DATE7">[13]LMAIN!#REF!</definedName>
    <definedName name="DATE78" localSheetId="8">[13]LMAIN!#REF!</definedName>
    <definedName name="DATE78">[13]LMAIN!#REF!</definedName>
    <definedName name="DATE9" localSheetId="8">[13]LMAIN!#REF!</definedName>
    <definedName name="DATE9">[13]LMAIN!#REF!</definedName>
    <definedName name="DATE96" localSheetId="8">[13]LMAIN!#REF!</definedName>
    <definedName name="DATE96">[13]LMAIN!#REF!</definedName>
    <definedName name="DATELK" localSheetId="8">[13]LMAIN!#REF!</definedName>
    <definedName name="DATELK">[13]LMAIN!#REF!</definedName>
    <definedName name="DATER" localSheetId="8">[13]LMAIN!#REF!</definedName>
    <definedName name="DATER">[13]LMAIN!#REF!</definedName>
    <definedName name="DATES" localSheetId="8">[13]LMAIN!#REF!</definedName>
    <definedName name="DATES">[13]LMAIN!#REF!</definedName>
    <definedName name="DateTimeStamp">"$#REF!.$E$7"</definedName>
    <definedName name="DATETT" localSheetId="8">[13]LMAIN!#REF!</definedName>
    <definedName name="DATETT">[13]LMAIN!#REF!</definedName>
    <definedName name="DAV" localSheetId="8">[13]LMAIN!#REF!</definedName>
    <definedName name="DAV">[13]LMAIN!#REF!</definedName>
    <definedName name="dd" localSheetId="8" hidden="1">{"'Sheet1'!$A$4386:$N$4591"}</definedName>
    <definedName name="dd" hidden="1">{"'Sheet1'!$A$4386:$N$4591"}</definedName>
    <definedName name="DDDDD" localSheetId="8">[35]Sheet12!$F$5:$O$2056</definedName>
    <definedName name="DDDDD">[35]Sheet12!$F$5:$O$2056</definedName>
    <definedName name="DDSS" localSheetId="8">[10]TLPPOCT!#REF!</definedName>
    <definedName name="DDSS">[10]TLPPOCT!#REF!</definedName>
    <definedName name="Demographic_data">"$#REF!.$A$23:$N$31"</definedName>
    <definedName name="Demographic_data_4">"$#REF!.$A$23:$N$31"</definedName>
    <definedName name="Demographic_data_5">"$#REF!.$A$23:$N$31"</definedName>
    <definedName name="detail">[26]shp_T_D_drive!$A$1:$AE$31</definedName>
    <definedName name="DF" localSheetId="8">#REF!</definedName>
    <definedName name="DF">#REF!</definedName>
    <definedName name="dfad" localSheetId="8" hidden="1">{"'Sheet1'!$A$4386:$N$4591"}</definedName>
    <definedName name="dfad" hidden="1">{"'Sheet1'!$A$4386:$N$4591"}</definedName>
    <definedName name="dfd" localSheetId="8" hidden="1">{"'Sheet1'!$A$4386:$N$4591"}</definedName>
    <definedName name="dfd" hidden="1">{"'Sheet1'!$A$4386:$N$4591"}</definedName>
    <definedName name="DID" localSheetId="8" hidden="1">{"'Sheet1'!$A$4386:$N$4591"}</definedName>
    <definedName name="DID" hidden="1">{"'Sheet1'!$A$4386:$N$4591"}</definedName>
    <definedName name="DIS" localSheetId="8" hidden="1">{"'Sheet1'!$A$4386:$N$4591"}</definedName>
    <definedName name="DIS" hidden="1">{"'Sheet1'!$A$4386:$N$4591"}</definedName>
    <definedName name="Discom1F1">"$#REF!.$D$8:$F$32"</definedName>
    <definedName name="Discom1F2">"$#REF!.$D$8:$F$22"</definedName>
    <definedName name="Discom1F3">"$#REF!.$D$10:$F$45"</definedName>
    <definedName name="Discom1F4">"$#REF!.$D$8:$F$18"</definedName>
    <definedName name="Discom1F6">"$#REF!.$F$8:$F$13"</definedName>
    <definedName name="Discom2F1">"$#REF!.$D$8:$F$32"</definedName>
    <definedName name="Discom2F2">"$#REF!.$D$8:$F$22"</definedName>
    <definedName name="Discom2F3">"$#REF!.$D$10:$F$45"</definedName>
    <definedName name="Discom2F4">"$#REF!.$D$8:$F$18"</definedName>
    <definedName name="Discom2F6">"$#REF!.$F$8:$F$13"</definedName>
    <definedName name="dist" localSheetId="8" hidden="1">{"'Sheet1'!$A$4386:$N$4591"}</definedName>
    <definedName name="dist" hidden="1">{"'Sheet1'!$A$4386:$N$4591"}</definedName>
    <definedName name="DIV" localSheetId="8">#REF!</definedName>
    <definedName name="DIV">#REF!</definedName>
    <definedName name="DMTHLOS_17" localSheetId="8">#REF!</definedName>
    <definedName name="DMTHLOS_17">#REF!</definedName>
    <definedName name="Document_array_2">NA()</definedName>
    <definedName name="Document_array_3">NA()</definedName>
    <definedName name="Document_array_4">NA()</definedName>
    <definedName name="dom">"$#REF!.$A$3"</definedName>
    <definedName name="dpc">'[36]dpc cost'!$D$1</definedName>
    <definedName name="ds" localSheetId="8" hidden="1">#REF!</definedName>
    <definedName name="ds" hidden="1">#REF!</definedName>
    <definedName name="DSAD" localSheetId="8" hidden="1">{#N/A,#N/A,FALSE,"2002-03 Form 1.3a";#N/A,#N/A,FALSE,"2003-04 Form 1.3a";#N/A,#N/A,FALSE,"Avai- CY";#N/A,#N/A,FALSE,"Avai- EY";#N/A,#N/A,FALSE,"Demand vs Availability"}</definedName>
    <definedName name="DSAD" hidden="1">{#N/A,#N/A,FALSE,"2002-03 Form 1.3a";#N/A,#N/A,FALSE,"2003-04 Form 1.3a";#N/A,#N/A,FALSE,"Avai- CY";#N/A,#N/A,FALSE,"Avai- EY";#N/A,#N/A,FALSE,"Demand vs Availability"}</definedName>
    <definedName name="DT" localSheetId="8">#REF!</definedName>
    <definedName name="DT">#REF!</definedName>
    <definedName name="DT_1" localSheetId="8">#REF!</definedName>
    <definedName name="DT_1">#REF!</definedName>
    <definedName name="DT_11" localSheetId="8">#REF!</definedName>
    <definedName name="DT_11">#REF!</definedName>
    <definedName name="DT_2" localSheetId="8">#REF!</definedName>
    <definedName name="DT_2">#REF!</definedName>
    <definedName name="DT_6" localSheetId="8">#REF!</definedName>
    <definedName name="DT_6">#REF!</definedName>
    <definedName name="DT_7" localSheetId="8">#REF!</definedName>
    <definedName name="DT_7">#REF!</definedName>
    <definedName name="DTT" localSheetId="8">#REF!</definedName>
    <definedName name="DTT">#REF!</definedName>
    <definedName name="DTT_1" localSheetId="8">#REF!</definedName>
    <definedName name="DTT_1">#REF!</definedName>
    <definedName name="DTT_11" localSheetId="8">#REF!</definedName>
    <definedName name="DTT_11">#REF!</definedName>
    <definedName name="DTT_2" localSheetId="8">#REF!</definedName>
    <definedName name="DTT_2">#REF!</definedName>
    <definedName name="DTT_6" localSheetId="8">#REF!</definedName>
    <definedName name="DTT_6">#REF!</definedName>
    <definedName name="DTT_7" localSheetId="8">#REF!</definedName>
    <definedName name="DTT_7">#REF!</definedName>
    <definedName name="E_315MVA_Addl_Page1">"$#REF!.$A$1:$F$34"</definedName>
    <definedName name="E_315MVA_Addl_Page2">"$#REF!.$B$33"</definedName>
    <definedName name="ED">"$#REF!.$A$1:$J$121"</definedName>
    <definedName name="ENERGY" localSheetId="8" hidden="1">{"'Sheet1'!$A$4386:$N$4591"}</definedName>
    <definedName name="ENERGY" hidden="1">{"'Sheet1'!$A$4386:$N$4591"}</definedName>
    <definedName name="Energy_sales">"$#REF!.$A$32:$N$52"</definedName>
    <definedName name="Energy_sales_4">"$#REF!.$A$32:$N$52"</definedName>
    <definedName name="Energy_sales_5">"$#REF!.$A$32:$N$52"</definedName>
    <definedName name="Error_Types">"$#REF!.$C$14:$C$15"</definedName>
    <definedName name="Excel_BuiltIn__FilterDatabase">[22]Dom!$E$9:$S$13</definedName>
    <definedName name="Excel_BuiltIn__FilterDatabase_1" localSheetId="8">#REF!</definedName>
    <definedName name="Excel_BuiltIn__FilterDatabase_1">#REF!</definedName>
    <definedName name="Excel_BuiltIn__FilterDatabase_1_1" localSheetId="8">#REF!</definedName>
    <definedName name="Excel_BuiltIn__FilterDatabase_1_1">#REF!</definedName>
    <definedName name="Excel_BuiltIn__FilterDatabase_1_10" localSheetId="8">#REF!</definedName>
    <definedName name="Excel_BuiltIn__FilterDatabase_1_10">#REF!</definedName>
    <definedName name="Excel_BuiltIn__FilterDatabase_1_11" localSheetId="8">#REF!</definedName>
    <definedName name="Excel_BuiltIn__FilterDatabase_1_11">#REF!</definedName>
    <definedName name="Excel_BuiltIn__FilterDatabase_1_6" localSheetId="8">#REF!</definedName>
    <definedName name="Excel_BuiltIn__FilterDatabase_1_6">#REF!</definedName>
    <definedName name="Excel_BuiltIn__FilterDatabase_1_9" localSheetId="8">#REF!</definedName>
    <definedName name="Excel_BuiltIn__FilterDatabase_1_9">#REF!</definedName>
    <definedName name="Excel_BuiltIn__FilterDatabase_10" localSheetId="8">#REF!</definedName>
    <definedName name="Excel_BuiltIn__FilterDatabase_10">#REF!</definedName>
    <definedName name="Excel_BuiltIn__FilterDatabase_10_12" localSheetId="8">'[37]66 KV BHEL 3ARS SF6'!#REF!</definedName>
    <definedName name="Excel_BuiltIn__FilterDatabase_10_12">'[37]66 KV BHEL 3ARS SF6'!#REF!</definedName>
    <definedName name="Excel_BuiltIn__FilterDatabase_11" localSheetId="8">#REF!</definedName>
    <definedName name="Excel_BuiltIn__FilterDatabase_11">#REF!</definedName>
    <definedName name="Excel_BuiltIn__FilterDatabase_11_1" localSheetId="8">#REF!</definedName>
    <definedName name="Excel_BuiltIn__FilterDatabase_11_1">#REF!</definedName>
    <definedName name="Excel_BuiltIn__FilterDatabase_13" localSheetId="8">#REF!</definedName>
    <definedName name="Excel_BuiltIn__FilterDatabase_13">#REF!</definedName>
    <definedName name="Excel_BuiltIn__FilterDatabase_15" localSheetId="8">#REF!</definedName>
    <definedName name="Excel_BuiltIn__FilterDatabase_15">#REF!</definedName>
    <definedName name="Excel_BuiltIn__FilterDatabase_17" localSheetId="8">#REF!</definedName>
    <definedName name="Excel_BuiltIn__FilterDatabase_17">#REF!</definedName>
    <definedName name="Excel_BuiltIn__FilterDatabase_17_10" localSheetId="8">#REF!</definedName>
    <definedName name="Excel_BuiltIn__FilterDatabase_17_10">#REF!</definedName>
    <definedName name="Excel_BuiltIn__FilterDatabase_17_11" localSheetId="8">#REF!</definedName>
    <definedName name="Excel_BuiltIn__FilterDatabase_17_11">#REF!</definedName>
    <definedName name="Excel_BuiltIn__FilterDatabase_17_8" localSheetId="8">#REF!</definedName>
    <definedName name="Excel_BuiltIn__FilterDatabase_17_8">#REF!</definedName>
    <definedName name="Excel_BuiltIn__FilterDatabase_17_9" localSheetId="8">#REF!</definedName>
    <definedName name="Excel_BuiltIn__FilterDatabase_17_9">#REF!</definedName>
    <definedName name="Excel_BuiltIn__FilterDatabase_18" localSheetId="8">#REF!</definedName>
    <definedName name="Excel_BuiltIn__FilterDatabase_18">#REF!</definedName>
    <definedName name="Excel_BuiltIn__FilterDatabase_18_10" localSheetId="8">#REF!</definedName>
    <definedName name="Excel_BuiltIn__FilterDatabase_18_10">#REF!</definedName>
    <definedName name="Excel_BuiltIn__FilterDatabase_18_11" localSheetId="8">#REF!</definedName>
    <definedName name="Excel_BuiltIn__FilterDatabase_18_11">#REF!</definedName>
    <definedName name="Excel_BuiltIn__FilterDatabase_18_8" localSheetId="8">#REF!</definedName>
    <definedName name="Excel_BuiltIn__FilterDatabase_18_8">#REF!</definedName>
    <definedName name="Excel_BuiltIn__FilterDatabase_18_9" localSheetId="8">#REF!</definedName>
    <definedName name="Excel_BuiltIn__FilterDatabase_18_9">#REF!</definedName>
    <definedName name="Excel_BuiltIn__FilterDatabase_2" localSheetId="8">'[38]ZP AMR'!#REF!</definedName>
    <definedName name="Excel_BuiltIn__FilterDatabase_2">'[38]ZP AMR'!#REF!</definedName>
    <definedName name="Excel_BuiltIn__FilterDatabase_36" localSheetId="8">#REF!</definedName>
    <definedName name="Excel_BuiltIn__FilterDatabase_36">#REF!</definedName>
    <definedName name="Excel_BuiltIn__FilterDatabase_4" localSheetId="8">[39]PRO_39_C!#REF!</definedName>
    <definedName name="Excel_BuiltIn__FilterDatabase_4">[39]PRO_39_C!#REF!</definedName>
    <definedName name="Excel_BuiltIn__FilterDatabase_5" localSheetId="8">#REF!</definedName>
    <definedName name="Excel_BuiltIn__FilterDatabase_5">#REF!</definedName>
    <definedName name="Excel_BuiltIn__FilterDatabase_9" localSheetId="8">#REF!</definedName>
    <definedName name="Excel_BuiltIn__FilterDatabase_9">#REF!</definedName>
    <definedName name="Excel_BuiltIn__FilterDatabase_9_11" localSheetId="8">'[37]132 KV 3ARS BHEL SF6'!#REF!</definedName>
    <definedName name="Excel_BuiltIn__FilterDatabase_9_11">'[37]132 KV 3ARS BHEL SF6'!#REF!</definedName>
    <definedName name="Excel_BuiltIn_Criteria">[3]DLC!$GS$304:$HF$305</definedName>
    <definedName name="Excel_BuiltIn_Database" localSheetId="8">#REF!</definedName>
    <definedName name="Excel_BuiltIn_Database">#REF!</definedName>
    <definedName name="Excel_BuiltIn_Database_1" localSheetId="8">#REF!</definedName>
    <definedName name="Excel_BuiltIn_Database_1">#REF!</definedName>
    <definedName name="Excel_BuiltIn_Database_1_11" localSheetId="8">#REF!</definedName>
    <definedName name="Excel_BuiltIn_Database_1_11">#REF!</definedName>
    <definedName name="Excel_BuiltIn_Database_1_6" localSheetId="8">#REF!</definedName>
    <definedName name="Excel_BuiltIn_Database_1_6">#REF!</definedName>
    <definedName name="Excel_BuiltIn_Database_10" localSheetId="8">#REF!</definedName>
    <definedName name="Excel_BuiltIn_Database_10">#REF!</definedName>
    <definedName name="Excel_BuiltIn_Database_11" localSheetId="8">#REF!</definedName>
    <definedName name="Excel_BuiltIn_Database_11">#REF!</definedName>
    <definedName name="Excel_BuiltIn_Database_15" localSheetId="8">#REF!</definedName>
    <definedName name="Excel_BuiltIn_Database_15">#REF!</definedName>
    <definedName name="Excel_BuiltIn_Database_16" localSheetId="8">#REF!</definedName>
    <definedName name="Excel_BuiltIn_Database_16">#REF!</definedName>
    <definedName name="Excel_BuiltIn_Database_17" localSheetId="8">#REF!</definedName>
    <definedName name="Excel_BuiltIn_Database_17">#REF!</definedName>
    <definedName name="Excel_BuiltIn_Database_18" localSheetId="8">#REF!</definedName>
    <definedName name="Excel_BuiltIn_Database_18">#REF!</definedName>
    <definedName name="Excel_BuiltIn_Database_2" localSheetId="8">#REF!</definedName>
    <definedName name="Excel_BuiltIn_Database_2">#REF!</definedName>
    <definedName name="Excel_BuiltIn_Database_20" localSheetId="8">#REF!</definedName>
    <definedName name="Excel_BuiltIn_Database_20">#REF!</definedName>
    <definedName name="Excel_BuiltIn_Database_8" localSheetId="8">#REF!</definedName>
    <definedName name="Excel_BuiltIn_Database_8">#REF!</definedName>
    <definedName name="Excel_BuiltIn_Database_9" localSheetId="8">#REF!</definedName>
    <definedName name="Excel_BuiltIn_Database_9">#REF!</definedName>
    <definedName name="Excel_BuiltIn_Extract">[3]DLC!$GS$307:$HF$322</definedName>
    <definedName name="Excel_BuiltIn_Print_Area" localSheetId="8">#REF!</definedName>
    <definedName name="Excel_BuiltIn_Print_Area">#REF!</definedName>
    <definedName name="Excel_BuiltIn_Print_Area_1" localSheetId="8">#REF!</definedName>
    <definedName name="Excel_BuiltIn_Print_Area_1">#REF!</definedName>
    <definedName name="Excel_BuiltIn_Print_Area_1_11" localSheetId="8">#REF!</definedName>
    <definedName name="Excel_BuiltIn_Print_Area_1_11">#REF!</definedName>
    <definedName name="Excel_BuiltIn_Print_Area_13_1" localSheetId="8">#REF!</definedName>
    <definedName name="Excel_BuiltIn_Print_Area_13_1">#REF!</definedName>
    <definedName name="Excel_BuiltIn_Print_Area_15_1" localSheetId="8">#REF!</definedName>
    <definedName name="Excel_BuiltIn_Print_Area_15_1">#REF!</definedName>
    <definedName name="Excel_BuiltIn_Print_Area_2" localSheetId="8">#REF!</definedName>
    <definedName name="Excel_BuiltIn_Print_Area_2">#REF!</definedName>
    <definedName name="Excel_BuiltIn_Print_Area_3" localSheetId="8">#REF!</definedName>
    <definedName name="Excel_BuiltIn_Print_Area_3">#REF!</definedName>
    <definedName name="Excel_BuiltIn_Print_Area_3_1" localSheetId="8">#REF!</definedName>
    <definedName name="Excel_BuiltIn_Print_Area_3_1">#REF!</definedName>
    <definedName name="Excel_BuiltIn_Print_Area_4" localSheetId="8">#REF!</definedName>
    <definedName name="Excel_BuiltIn_Print_Area_4">#REF!</definedName>
    <definedName name="Excel_BuiltIn_Print_Area_4_1" localSheetId="8">#REF!</definedName>
    <definedName name="Excel_BuiltIn_Print_Area_4_1">#REF!</definedName>
    <definedName name="Excel_BuiltIn_Print_Area_5" localSheetId="8">#REF!</definedName>
    <definedName name="Excel_BuiltIn_Print_Area_5">#REF!</definedName>
    <definedName name="Excel_BuiltIn_Print_Area_5_1" localSheetId="8">#REF!</definedName>
    <definedName name="Excel_BuiltIn_Print_Area_5_1">#REF!</definedName>
    <definedName name="Excel_BuiltIn_Print_Area_6_1" localSheetId="8">#REF!</definedName>
    <definedName name="Excel_BuiltIn_Print_Area_6_1">#REF!</definedName>
    <definedName name="Excel_BuiltIn_Print_Area_9" localSheetId="8">#REF!</definedName>
    <definedName name="Excel_BuiltIn_Print_Area_9">#REF!</definedName>
    <definedName name="Excel_BuiltIn_Print_Area_9_1" localSheetId="8">#REF!</definedName>
    <definedName name="Excel_BuiltIn_Print_Area_9_1">#REF!</definedName>
    <definedName name="Excel_BuiltIn_Print_Area_9_11" localSheetId="8">#REF!</definedName>
    <definedName name="Excel_BuiltIn_Print_Area_9_11">#REF!</definedName>
    <definedName name="Excel_BuiltIn_Print_Area_9_6" localSheetId="8">#REF!</definedName>
    <definedName name="Excel_BuiltIn_Print_Area_9_6">#REF!</definedName>
    <definedName name="Excel_BuiltIn_Print_Titles">'[40]Ag LF'!$A$1:$B$65536,'[40]Ag LF'!$A$1:$IV$4</definedName>
    <definedName name="Excel_BuiltIn_Print_Titles_1" localSheetId="8">'[41]New AG UN METER'!#REF!</definedName>
    <definedName name="Excel_BuiltIn_Print_Titles_1">'[41]New AG UN METER'!#REF!</definedName>
    <definedName name="Excel_BuiltIn_Print_Titles_10_1" localSheetId="8">#REF!,#REF!</definedName>
    <definedName name="Excel_BuiltIn_Print_Titles_10_1">#REF!,#REF!</definedName>
    <definedName name="Excel_BuiltIn_Print_Titles_11">[42]SuvP_Ltg_Catwise!$D$1:$D$65484,[42]SuvP_Ltg_Catwise!$A$1:$IV$6</definedName>
    <definedName name="Excel_BuiltIn_Print_Titles_11_1">[39]SuvP_Ltg_Catwise!$D$1:$D$65484,[39]SuvP_Ltg_Catwise!$A$1:$IV$6</definedName>
    <definedName name="Excel_BuiltIn_Print_Titles_11_11">[43]SuvP_Ltg_Catwise!$D$1:$D$65484,[43]SuvP_Ltg_Catwise!$A$1:$IV$6</definedName>
    <definedName name="Excel_BuiltIn_Print_Titles_11_2">[43]SuvP_Ltg_Catwise!$D$1:$D$65484,[43]SuvP_Ltg_Catwise!$A$1:$IV$6</definedName>
    <definedName name="Excel_BuiltIn_Print_Titles_11_4">[39]SuvP_Ltg_Catwise!$D$1:$D$65484,[39]SuvP_Ltg_Catwise!$A$1:$IV$6</definedName>
    <definedName name="Excel_BuiltIn_Print_Titles_12">[42]PP_Ltg_Catwise!$D$1:$D$65479,[42]PP_Ltg_Catwise!$A$1:$IV$6</definedName>
    <definedName name="Excel_BuiltIn_Print_Titles_12_1">[39]PP_Ltg_Catwise!$D$1:$D$65479,[39]PP_Ltg_Catwise!$A$1:$IV$6</definedName>
    <definedName name="Excel_BuiltIn_Print_Titles_12_11">[43]PP_Ltg_Catwise!$D$1:$D$65479,[43]PP_Ltg_Catwise!$A$1:$IV$6</definedName>
    <definedName name="Excel_BuiltIn_Print_Titles_12_2">[43]PP_Ltg_Catwise!$D$1:$D$65479,[43]PP_Ltg_Catwise!$A$1:$IV$6</definedName>
    <definedName name="Excel_BuiltIn_Print_Titles_12_4">[39]PP_Ltg_Catwise!$D$1:$D$65479,[39]PP_Ltg_Catwise!$A$1:$IV$6</definedName>
    <definedName name="Excel_BuiltIn_Print_Titles_15_1" localSheetId="8">#REF!</definedName>
    <definedName name="Excel_BuiltIn_Print_Titles_15_1">#REF!</definedName>
    <definedName name="Excel_BuiltIn_Print_Titles_2" localSheetId="8">'[44]T_D COMP'!$A$1:$B$65536,'[44]T_D COMP'!#REF!</definedName>
    <definedName name="Excel_BuiltIn_Print_Titles_2">'[44]T_D COMP'!$A$1:$B$65536,'[44]T_D COMP'!#REF!</definedName>
    <definedName name="Excel_BuiltIn_Print_Titles_2_1" localSheetId="8">'[44]T_D COMP'!$A$1:$B$65536,'[44]T_D COMP'!#REF!</definedName>
    <definedName name="Excel_BuiltIn_Print_Titles_2_1">'[44]T_D COMP'!$A$1:$B$65536,'[44]T_D COMP'!#REF!</definedName>
    <definedName name="Excel_BuiltIn_Print_Titles_2_10" localSheetId="8">'[39]T_D COMP'!$A$1:$B$65536,'[39]T_D COMP'!#REF!</definedName>
    <definedName name="Excel_BuiltIn_Print_Titles_2_10">'[39]T_D COMP'!$A$1:$B$65536,'[39]T_D COMP'!#REF!</definedName>
    <definedName name="Excel_BuiltIn_Print_Titles_2_7" localSheetId="8">'[39]T_D COMP'!$A$1:$B$65536,'[39]T_D COMP'!#REF!</definedName>
    <definedName name="Excel_BuiltIn_Print_Titles_2_7">'[39]T_D COMP'!$A$1:$B$65536,'[39]T_D COMP'!#REF!</definedName>
    <definedName name="Excel_BuiltIn_Print_Titles_2_8" localSheetId="8">'[39]T_D COMP'!$A$1:$B$65536,'[39]T_D COMP'!#REF!</definedName>
    <definedName name="Excel_BuiltIn_Print_Titles_2_8">'[39]T_D COMP'!$A$1:$B$65536,'[39]T_D COMP'!#REF!</definedName>
    <definedName name="Excel_BuiltIn_Print_Titles_2_9" localSheetId="8">'[39]T_D COMP'!$A$1:$B$65536,'[39]T_D COMP'!#REF!</definedName>
    <definedName name="Excel_BuiltIn_Print_Titles_2_9">'[39]T_D COMP'!$A$1:$B$65536,'[39]T_D COMP'!#REF!</definedName>
    <definedName name="Excel_BuiltIn_Print_Titles_3" localSheetId="8">#REF!</definedName>
    <definedName name="Excel_BuiltIn_Print_Titles_3">#REF!</definedName>
    <definedName name="Excel_BuiltIn_Print_Titles_4" localSheetId="8">#REF!</definedName>
    <definedName name="Excel_BuiltIn_Print_Titles_4">#REF!</definedName>
    <definedName name="Excel_BuiltIn_Print_Titles_5">'[42]SuvP_Ind_Catwise '!$D$1:$D$65484,'[42]SuvP_Ind_Catwise '!$A$1:$IV$6</definedName>
    <definedName name="Excel_BuiltIn_Print_Titles_5_1">'[39]SuvP_Ind_Catwise '!$D$1:$D$65484,'[39]SuvP_Ind_Catwise '!$A$1:$IV$6</definedName>
    <definedName name="Excel_BuiltIn_Print_Titles_5_11">'[43]SuvP_Ind_Catwise '!$D$1:$D$65484,'[43]SuvP_Ind_Catwise '!$A$1:$IV$6</definedName>
    <definedName name="Excel_BuiltIn_Print_Titles_5_2">'[43]SuvP_Ind_Catwise '!$D$1:$D$65484,'[43]SuvP_Ind_Catwise '!$A$1:$IV$6</definedName>
    <definedName name="Excel_BuiltIn_Print_Titles_5_4">'[39]SuvP_Ind_Catwise '!$D$1:$D$65484,'[39]SuvP_Ind_Catwise '!$A$1:$IV$6</definedName>
    <definedName name="Excel_BuiltIn_Print_Titles_6">'[42]PP_Ind_Catwise '!$A$1:$D$65484,'[42]PP_Ind_Catwise '!$A$1:$IV$6</definedName>
    <definedName name="Excel_BuiltIn_Print_Titles_6_1">'[39]PP_Ind_Catwise '!$A$1:$D$65484,'[39]PP_Ind_Catwise '!$A$1:$IV$6</definedName>
    <definedName name="Excel_BuiltIn_Print_Titles_6_11">'[43]PP_Ind_Catwise '!$A$1:$D$65484,'[43]PP_Ind_Catwise '!$A$1:$IV$6</definedName>
    <definedName name="Excel_BuiltIn_Print_Titles_6_2">'[43]PP_Ind_Catwise '!$A$1:$D$65484,'[43]PP_Ind_Catwise '!$A$1:$IV$6</definedName>
    <definedName name="Excel_BuiltIn_Print_Titles_6_4">'[39]PP_Ind_Catwise '!$A$1:$D$65484,'[39]PP_Ind_Catwise '!$A$1:$IV$6</definedName>
    <definedName name="_xlnm.Extract">[3]DLC!$GS$307:$HF$322</definedName>
    <definedName name="fdgsdg" localSheetId="8">#REF!</definedName>
    <definedName name="fdgsdg">#REF!</definedName>
    <definedName name="Fdr_Jan04" localSheetId="8">#REF!</definedName>
    <definedName name="Fdr_Jan04">#REF!</definedName>
    <definedName name="FED" localSheetId="8">#REF!</definedName>
    <definedName name="FED">#REF!</definedName>
    <definedName name="FF" localSheetId="8">[13]LMAIN!#REF!</definedName>
    <definedName name="FF">[13]LMAIN!#REF!</definedName>
    <definedName name="Fuel_Esc">[45]Master_Data!$F$73</definedName>
    <definedName name="Fuel_Exp_CY">"$#REF!.$H$90:$H$91"</definedName>
    <definedName name="Fuel_Exp_EY">"$#REF!.$I$90:$I$91"</definedName>
    <definedName name="Fuel_Exp_PY">"$#REF!.$G$90:$G$91"</definedName>
    <definedName name="gdl" localSheetId="8" hidden="1">{"'Sheet1'!$A$4386:$N$4591"}</definedName>
    <definedName name="gdl" hidden="1">{"'Sheet1'!$A$4386:$N$4591"}</definedName>
    <definedName name="GENPUF">'[7]Executive Summary _Thermal'!$A$4:$H$161</definedName>
    <definedName name="gfdgfdg" localSheetId="8">#REF!</definedName>
    <definedName name="gfdgfdg">#REF!</definedName>
    <definedName name="GH">"'file:///G:/Data/ICEA/EMR YEARLY/EMR2005-06.XLS'#$'STN WISE EMR'.$#REF!$#REF!:$#REF!$#REF!"</definedName>
    <definedName name="GH_4">"'file:///C:/Documents and Settings/Valued Acer Customer/Desktop/Data/ICEA/EMR YEARLY/EMR2005-06.XLS'#$'STN WISE EMR'.$#REF!$#REF!:$#REF!$#REF!"</definedName>
    <definedName name="GH_5">"'file:///C:/Documents and Settings/Valued Acer Customer/Desktop/Data/ICEA/EMR YEARLY/EMR2005-06.XLS'#$'STN WISE EMR'.$#REF!$#REF!:$#REF!$#REF!"</definedName>
    <definedName name="guj" localSheetId="8" hidden="1">'[46]R2-S1-mthws-prog'!#REF!</definedName>
    <definedName name="guj" hidden="1">'[46]R2-S1-mthws-prog'!#REF!</definedName>
    <definedName name="H" localSheetId="8">#REF!</definedName>
    <definedName name="H">#REF!</definedName>
    <definedName name="HFOHSD">'[7]Executive Summary _Thermal'!$A$4:$H$96</definedName>
    <definedName name="Horizontal_Not_Selected">"$#REF!.$C$10"</definedName>
    <definedName name="hr" localSheetId="8">[13]LMAIN!#REF!</definedName>
    <definedName name="hr">[13]LMAIN!#REF!</definedName>
    <definedName name="HRE" localSheetId="8">[13]LMAIN!#REF!</definedName>
    <definedName name="HRE">[13]LMAIN!#REF!</definedName>
    <definedName name="hrp" localSheetId="8">[13]LMAIN!#REF!</definedName>
    <definedName name="hrp">[13]LMAIN!#REF!</definedName>
    <definedName name="HRS" localSheetId="8">[13]LMAIN!#REF!</definedName>
    <definedName name="HRS">[13]LMAIN!#REF!</definedName>
    <definedName name="Hrs_ConsT" localSheetId="8">#REF!</definedName>
    <definedName name="Hrs_ConsT">#REF!</definedName>
    <definedName name="HT" localSheetId="8" hidden="1">{"'Sheet1'!$A$4386:$N$4591"}</definedName>
    <definedName name="HT" hidden="1">{"'Sheet1'!$A$4386:$N$4591"}</definedName>
    <definedName name="hthytrystr" localSheetId="8">#REF!</definedName>
    <definedName name="hthytrystr">#REF!</definedName>
    <definedName name="HTML_CodePage" hidden="1">1252</definedName>
    <definedName name="HTML_Control" localSheetId="8" hidden="1">{"'Sheet1'!$A$4386:$N$4591"}</definedName>
    <definedName name="HTML_Control" hidden="1">{"'Sheet1'!$A$4386:$N$4591"}</definedName>
    <definedName name="HTML_Control_1" localSheetId="8" hidden="1">{"'Sheet1'!$A$4386:$N$4591"}</definedName>
    <definedName name="HTML_Control_1" hidden="1">{"'Sheet1'!$A$4386:$N$4591"}</definedName>
    <definedName name="HTML_Control_2" localSheetId="8" hidden="1">{"'Sheet1'!$A$4386:$N$4591"}</definedName>
    <definedName name="HTML_Control_2" hidden="1">{"'Sheet1'!$A$4386:$N$4591"}</definedName>
    <definedName name="HTML_Control_3" localSheetId="8" hidden="1">{"'Sheet1'!$A$4386:$N$4591"}</definedName>
    <definedName name="HTML_Control_3" hidden="1">{"'Sheet1'!$A$4386:$N$4591"}</definedName>
    <definedName name="HTML_Control_4" localSheetId="8" hidden="1">{"'Sheet1'!$A$4386:$N$4591"}</definedName>
    <definedName name="HTML_Control_4" hidden="1">{"'Sheet1'!$A$4386:$N$4591"}</definedName>
    <definedName name="HTML_Control_5" localSheetId="8"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8">#REF!</definedName>
    <definedName name="HVDS">#REF!</definedName>
    <definedName name="if" localSheetId="8">'[47]annexture-g1'!#REF!</definedName>
    <definedName name="if">'[47]annexture-g1'!#REF!</definedName>
    <definedName name="IN">[3]DLC!$GS$2:$HF$22</definedName>
    <definedName name="Intt_Charge_cY">"$#REF!.$G$35;$#REF!.$G$44"</definedName>
    <definedName name="Intt_Charge_cy_1">'[48]A 3_7'!$H$35,'[48]A 3_7'!$H$44</definedName>
    <definedName name="Intt_Charge_cy_1_4">'[48]A 3_7'!$H$35,'[48]A 3_7'!$H$44</definedName>
    <definedName name="Intt_Charge_cy_1_5">'[48]A 3_7'!$H$35,'[48]A 3_7'!$H$44</definedName>
    <definedName name="Intt_Charge_cY_4">"$#REF!.$G$35;$#REF!.$G$44"</definedName>
    <definedName name="Intt_Charge_cY_5">"$#REF!.$G$35;$#REF!.$G$44"</definedName>
    <definedName name="Intt_Charge_eY">"$#REF!.$H$35;$#REF!.$H$44"</definedName>
    <definedName name="Intt_Charge_ey_1">'[48]A 3_7'!$I$35,'[48]A 3_7'!$I$44</definedName>
    <definedName name="Intt_Charge_ey_1_4">'[48]A 3_7'!$I$35,'[48]A 3_7'!$I$44</definedName>
    <definedName name="Intt_Charge_ey_1_5">'[48]A 3_7'!$I$35,'[48]A 3_7'!$I$44</definedName>
    <definedName name="Intt_Charge_eY_4">"$#REF!.$H$35;$#REF!.$H$44"</definedName>
    <definedName name="Intt_Charge_eY_5">"$#REF!.$H$35;$#REF!.$H$44"</definedName>
    <definedName name="Intt_Charge_PY">"$#REF!.$#REF!$35;$#REF!.$#REF!$44"</definedName>
    <definedName name="Intt_Charge_py_1">'[48]A 3_7'!$G$35,'[48]A 3_7'!$G$44</definedName>
    <definedName name="Intt_Charge_py_1_4">'[48]A 3_7'!$G$35,'[48]A 3_7'!$G$44</definedName>
    <definedName name="Intt_Charge_py_1_5">'[48]A 3_7'!$G$35,'[48]A 3_7'!$G$44</definedName>
    <definedName name="Intt_Charge_PY_4">"$#REF!.$#REF!$35;$#REF!.$#REF!$44"</definedName>
    <definedName name="Intt_Charge_PY_5">"$#REF!.$#REF!$35;$#REF!.$#REF!$44"</definedName>
    <definedName name="Investment_Plan">"$#REF!.$G$35;$#REF!.$G$44"</definedName>
    <definedName name="j" localSheetId="8" hidden="1">{"'Sheet1'!$A$4386:$N$4591"}</definedName>
    <definedName name="j" hidden="1">{"'Sheet1'!$A$4386:$N$4591"}</definedName>
    <definedName name="jjj" localSheetId="8" hidden="1">{"'Sheet1'!$A$4386:$N$4591"}</definedName>
    <definedName name="jjj" hidden="1">{"'Sheet1'!$A$4386:$N$4591"}</definedName>
    <definedName name="JUN" localSheetId="8">#REF!</definedName>
    <definedName name="JUN">#REF!</definedName>
    <definedName name="JV10Group_944">"$#REF!.$N$1:$T$151"</definedName>
    <definedName name="JV14Group_944">"$#REF!.$W$1:$AC$149"</definedName>
    <definedName name="K" localSheetId="8">[13]LMAIN!#REF!</definedName>
    <definedName name="K">[13]LMAIN!#REF!</definedName>
    <definedName name="K2000_">NA()</definedName>
    <definedName name="KD" localSheetId="8">[13]LMAIN!#REF!</definedName>
    <definedName name="KD">[13]LMAIN!#REF!</definedName>
    <definedName name="KEII">'[7]Executive Summary _Thermal'!$H$4:$I$31</definedName>
    <definedName name="KEIIU">'[7]Executive Summary _Thermal'!$A$4:$F$31</definedName>
    <definedName name="KI" localSheetId="8">[13]LMAIN!#REF!</definedName>
    <definedName name="KI">[13]LMAIN!#REF!</definedName>
    <definedName name="KIT" localSheetId="8">[13]LMAIN!#REF!</definedName>
    <definedName name="KIT">[13]LMAIN!#REF!</definedName>
    <definedName name="KKLDFJG" localSheetId="8">[13]LMAIN!#REF!</definedName>
    <definedName name="KKLDFJG">[13]LMAIN!#REF!</definedName>
    <definedName name="KM" localSheetId="8">[13]LMAIN!#REF!</definedName>
    <definedName name="KM">[13]LMAIN!#REF!</definedName>
    <definedName name="kmbl" localSheetId="8" hidden="1">'[49]mpmla wise pp0001'!#REF!</definedName>
    <definedName name="kmbl" hidden="1">'[49]mpmla wise pp0001'!#REF!</definedName>
    <definedName name="KMF" localSheetId="8">[13]LMAIN!#REF!</definedName>
    <definedName name="KMF">[13]LMAIN!#REF!</definedName>
    <definedName name="KVA" localSheetId="8">#REF!</definedName>
    <definedName name="KVA">#REF!</definedName>
    <definedName name="KXC" localSheetId="8">[13]LMAIN!#REF!</definedName>
    <definedName name="KXC">[13]LMAIN!#REF!</definedName>
    <definedName name="KZ" localSheetId="8">[13]LMAIN!#REF!</definedName>
    <definedName name="KZ">[13]LMAIN!#REF!</definedName>
    <definedName name="L" localSheetId="8">[13]LMAIN!#REF!</definedName>
    <definedName name="L">[13]LMAIN!#REF!</definedName>
    <definedName name="L1M10" localSheetId="8">#REF!</definedName>
    <definedName name="L1M10">#REF!</definedName>
    <definedName name="L1M2" localSheetId="8">#REF!</definedName>
    <definedName name="L1M2">#REF!</definedName>
    <definedName name="L1M22" localSheetId="8">#REF!</definedName>
    <definedName name="L1M22">#REF!</definedName>
    <definedName name="L1M23" localSheetId="8">#REF!</definedName>
    <definedName name="L1M23">#REF!</definedName>
    <definedName name="L1M24" localSheetId="8">#REF!</definedName>
    <definedName name="L1M24">#REF!</definedName>
    <definedName name="L1M30" localSheetId="8">#REF!</definedName>
    <definedName name="L1M30">#REF!</definedName>
    <definedName name="L1M31" localSheetId="8">#REF!</definedName>
    <definedName name="L1M31">#REF!</definedName>
    <definedName name="L1M32" localSheetId="8">#REF!</definedName>
    <definedName name="L1M32">#REF!</definedName>
    <definedName name="L1M33" localSheetId="8">#REF!</definedName>
    <definedName name="L1M33">#REF!</definedName>
    <definedName name="L1M34" localSheetId="8">#REF!</definedName>
    <definedName name="L1M34">#REF!</definedName>
    <definedName name="L1M37" localSheetId="8">#REF!</definedName>
    <definedName name="L1M37">#REF!</definedName>
    <definedName name="L1M38" localSheetId="8">#REF!</definedName>
    <definedName name="L1M38">#REF!</definedName>
    <definedName name="L1M6" localSheetId="8">#REF!</definedName>
    <definedName name="L1M6">#REF!</definedName>
    <definedName name="L1M8" localSheetId="8">#REF!</definedName>
    <definedName name="L1M8">#REF!</definedName>
    <definedName name="L1M9" localSheetId="8">#REF!</definedName>
    <definedName name="L1M9">#REF!</definedName>
    <definedName name="LAC" localSheetId="8">#REF!</definedName>
    <definedName name="LAC">#REF!</definedName>
    <definedName name="LBC" localSheetId="8">#REF!</definedName>
    <definedName name="LBC">#REF!</definedName>
    <definedName name="LBCF" localSheetId="8">#REF!</definedName>
    <definedName name="LBCF">#REF!</definedName>
    <definedName name="LC" localSheetId="8">[13]LMAIN!#REF!</definedName>
    <definedName name="LC">[13]LMAIN!#REF!</definedName>
    <definedName name="LCD" localSheetId="8">[13]LMAIN!#REF!</definedName>
    <definedName name="LCD">[13]LMAIN!#REF!</definedName>
    <definedName name="LDF" localSheetId="8">#REF!</definedName>
    <definedName name="LDF">#REF!</definedName>
    <definedName name="LEVEL">"$#REF!.$G$333:$IU$392"</definedName>
    <definedName name="LF" localSheetId="8">[13]LMAIN!#REF!</definedName>
    <definedName name="LF">[13]LMAIN!#REF!</definedName>
    <definedName name="Live_Integrity">"'file:///G:/Documents and Settings/ak_srivastava/Desktop/KPMG/Financial Mo/Final Model/PF_Modelling_KPMG v3.0.xls'#$Inputs.$#REF!$#REF!"</definedName>
    <definedName name="Live_Integrity_4">"'file:///C:/Documents and Settings/ak_srivastava/Desktop/KPMG/Financial Mo/Final Model/PF_Modelling_KPMG v3.0.xls'#$Inputs.$#REF!$#REF!"</definedName>
    <definedName name="Live_Integrity_5">"'file:///C:/Documents and Settings/ak_srivastava/Desktop/KPMG/Financial Mo/Final Model/PF_Modelling_KPMG v3.0.xls'#$Inputs.$#REF!$#REF!"</definedName>
    <definedName name="LLF" localSheetId="8">#REF!</definedName>
    <definedName name="LLF">#REF!</definedName>
    <definedName name="lodara" localSheetId="8" hidden="1">{"'Sheet1'!$A$4386:$N$4591"}</definedName>
    <definedName name="lodara" hidden="1">{"'Sheet1'!$A$4386:$N$4591"}</definedName>
    <definedName name="LOSS" localSheetId="8" hidden="1">#REF!</definedName>
    <definedName name="LOSS" hidden="1">#REF!</definedName>
    <definedName name="ltg" localSheetId="8" hidden="1">#REF!</definedName>
    <definedName name="ltg" hidden="1">#REF!</definedName>
    <definedName name="ltind">"$#REF!.$A$93"</definedName>
    <definedName name="M" localSheetId="8">#REF!</definedName>
    <definedName name="M">#REF!</definedName>
    <definedName name="Main_Length" localSheetId="8">#REF!</definedName>
    <definedName name="Main_Length">#REF!</definedName>
    <definedName name="Master_Integrity">"'file:///G:/Documents and Settings/ak_srivastava/Desktop/KPMG/Financial Mo/Final Model/PF_Modelling_KPMG v3.0.xls'#$Inputs.$#REF!$#REF!"</definedName>
    <definedName name="Master_Integrity_4">"'file:///C:/Documents and Settings/ak_srivastava/Desktop/KPMG/Financial Mo/Final Model/PF_Modelling_KPMG v3.0.xls'#$Inputs.$#REF!$#REF!"</definedName>
    <definedName name="Master_Integrity_5">"'file:///C:/Documents and Settings/ak_srivastava/Desktop/KPMG/Financial Mo/Final Model/PF_Modelling_KPMG v3.0.xls'#$Inputs.$#REF!$#REF!"</definedName>
    <definedName name="Master_Signals">"'file:///G:/Documents and Settings/ak_srivastava/Desktop/KPMG/Financial Mo/Final Model/PF_Modelling_KPMG v3.0.xls'#$Inputs.$#REF!$#REF!"</definedName>
    <definedName name="Master_Signals_4">"'file:///C:/Documents and Settings/ak_srivastava/Desktop/KPMG/Financial Mo/Final Model/PF_Modelling_KPMG v3.0.xls'#$Inputs.$#REF!$#REF!"</definedName>
    <definedName name="Master_Signals_5">"'file:///C:/Documents and Settings/ak_srivastava/Desktop/KPMG/Financial Mo/Final Model/PF_Modelling_KPMG v3.0.xls'#$Inputs.$#REF!$#REF!"</definedName>
    <definedName name="Max_Amp" localSheetId="8">#REF!</definedName>
    <definedName name="Max_Amp">#REF!</definedName>
    <definedName name="Meh" localSheetId="8" hidden="1">{"'Sheet1'!$A$4386:$N$4591"}</definedName>
    <definedName name="Meh" hidden="1">{"'Sheet1'!$A$4386:$N$4591"}</definedName>
    <definedName name="MEPE">'[7]Executive Summary _Thermal'!$I$4:$EG$36</definedName>
    <definedName name="mill">"$#REF!.$U$7"</definedName>
    <definedName name="MIS" localSheetId="8" hidden="1">{"'Sheet1'!$A$4386:$N$4591"}</definedName>
    <definedName name="MIS" hidden="1">{"'Sheet1'!$A$4386:$N$4591"}</definedName>
    <definedName name="MISPP" localSheetId="8" hidden="1">{"'Sheet1'!$A$4386:$N$4591"}</definedName>
    <definedName name="MISPP" hidden="1">{"'Sheet1'!$A$4386:$N$4591"}</definedName>
    <definedName name="MMB" hidden="1">'[50]mpmla wise pp0001'!$A$166:$A$172</definedName>
    <definedName name="MOD">'[7]Executive Summary _Thermal'!$A$162:$H$257</definedName>
    <definedName name="MPL" localSheetId="8">#REF!</definedName>
    <definedName name="MPL">#REF!</definedName>
    <definedName name="MSN" localSheetId="8" hidden="1">{"'Sheet1'!$A$4386:$N$4591"}</definedName>
    <definedName name="MSN" hidden="1">{"'Sheet1'!$A$4386:$N$4591"}</definedName>
    <definedName name="MSTCAT">'[51]FDR MST'!$G$1:$G$65536</definedName>
    <definedName name="MSTCIR">'[51]FDR MST'!$AE$1:$AE$65536</definedName>
    <definedName name="MSTDVN">'[51]FDR MST'!$AD$1:$AD$65536</definedName>
    <definedName name="MSTLBL">'[51]FDR MST'!$AB$1:$AB$65536</definedName>
    <definedName name="MSTSDN">'[51]FDR MST'!$AC$1:$AC$65536</definedName>
    <definedName name="MSTSS">'[51]FDR MST'!$AG$1:$AG$65536</definedName>
    <definedName name="MTPI">"$#REF!.$C$83:$O$168"</definedName>
    <definedName name="Name_Company">[52]Inputs!$E$140</definedName>
    <definedName name="Name_Company_4">[53]Inputs!$E$140</definedName>
    <definedName name="Name_Company_5">[53]Inputs!$E$140</definedName>
    <definedName name="Name_Model">[52]Inputs!$E$141</definedName>
    <definedName name="Name_Model_4">[53]Inputs!$E$141</definedName>
    <definedName name="Name_Model_5">[53]Inputs!$E$141</definedName>
    <definedName name="Name_of_Lines">'[50]Name of Lines'!$A$1:$A$51</definedName>
    <definedName name="Name_Project">[52]Inputs!$E$142</definedName>
    <definedName name="Name_Project_4">[53]Inputs!$E$142</definedName>
    <definedName name="Name_Project_5">[53]Inputs!$E$142</definedName>
    <definedName name="NameBaseCase">"$#REF!.$H$8"</definedName>
    <definedName name="ndb" localSheetId="8">#REF!</definedName>
    <definedName name="ndb">#REF!</definedName>
    <definedName name="NM" localSheetId="8">[13]LMAIN!#REF!</definedName>
    <definedName name="NM">[13]LMAIN!#REF!</definedName>
    <definedName name="no" localSheetId="8">#REF!</definedName>
    <definedName name="no">#REF!</definedName>
    <definedName name="NonDom">"$#REF!.$A$78"</definedName>
    <definedName name="oct_01" localSheetId="8">#REF!</definedName>
    <definedName name="oct_01">#REF!</definedName>
    <definedName name="ONM_CST">[45]Master_Data!$F$64</definedName>
    <definedName name="OO" localSheetId="8">#REF!</definedName>
    <definedName name="OO">#REF!</definedName>
    <definedName name="oooo" localSheetId="8">#REF!</definedName>
    <definedName name="oooo">#REF!</definedName>
    <definedName name="p" localSheetId="8">#REF!</definedName>
    <definedName name="p">#REF!</definedName>
    <definedName name="P8V" localSheetId="8">#REF!</definedName>
    <definedName name="P8V">#REF!</definedName>
    <definedName name="Para" localSheetId="8">#REF!</definedName>
    <definedName name="Para">#REF!</definedName>
    <definedName name="PBIS" localSheetId="8">#REF!</definedName>
    <definedName name="PBIS">#REF!</definedName>
    <definedName name="PITHALPUR" localSheetId="8">[13]LMAIN!#REF!</definedName>
    <definedName name="PITHALPUR">[13]LMAIN!#REF!</definedName>
    <definedName name="pkm" localSheetId="8" hidden="1">{"'Sheet1'!$A$4386:$N$4591"}</definedName>
    <definedName name="pkm" hidden="1">{"'Sheet1'!$A$4386:$N$4591"}</definedName>
    <definedName name="PM" localSheetId="8">[13]LMAIN!#REF!</definedName>
    <definedName name="PM">[13]LMAIN!#REF!</definedName>
    <definedName name="PMG" localSheetId="8">[13]LMAIN!#REF!</definedName>
    <definedName name="PMG">[13]LMAIN!#REF!</definedName>
    <definedName name="po" localSheetId="8" hidden="1">[44]zpF0001!$E$39:$E$78</definedName>
    <definedName name="po" hidden="1">[44]zpF0001!$E$39:$E$78</definedName>
    <definedName name="Pop_Ratio">"$#REF!.$B$3"</definedName>
    <definedName name="Pop_Ratio_4">"$#REF!.$B$3"</definedName>
    <definedName name="Pop_Ratio_5">"$#REF!.$B$3"</definedName>
    <definedName name="pptat" localSheetId="8">#REF!</definedName>
    <definedName name="pptat">#REF!</definedName>
    <definedName name="pptat_1" localSheetId="8">#REF!</definedName>
    <definedName name="pptat_1">#REF!</definedName>
    <definedName name="pptat_11" localSheetId="8">#REF!</definedName>
    <definedName name="pptat_11">#REF!</definedName>
    <definedName name="pptat_2" localSheetId="8">#REF!</definedName>
    <definedName name="pptat_2">#REF!</definedName>
    <definedName name="pptat_6" localSheetId="8">#REF!</definedName>
    <definedName name="pptat_6">#REF!</definedName>
    <definedName name="pptat_7" localSheetId="8">#REF!</definedName>
    <definedName name="pptat_7">#REF!</definedName>
    <definedName name="PR5IND3" localSheetId="8">#REF!</definedName>
    <definedName name="PR5IND3">#REF!</definedName>
    <definedName name="PR5IND3_1" localSheetId="8">#REF!</definedName>
    <definedName name="PR5IND3_1">#REF!</definedName>
    <definedName name="PR5IND5" localSheetId="8">#REF!</definedName>
    <definedName name="PR5IND5">#REF!</definedName>
    <definedName name="PR5IND5_1" localSheetId="8">#REF!</definedName>
    <definedName name="PR5IND5_1">#REF!</definedName>
    <definedName name="PR5LTG3" localSheetId="8">#REF!</definedName>
    <definedName name="PR5LTG3">#REF!</definedName>
    <definedName name="PR5LTG3_1" localSheetId="8">#REF!</definedName>
    <definedName name="PR5LTG3_1">#REF!</definedName>
    <definedName name="PR5LTG5" localSheetId="8">#REF!</definedName>
    <definedName name="PR5LTG5">#REF!</definedName>
    <definedName name="PR5LTG5_1" localSheetId="8">#REF!</definedName>
    <definedName name="PR5LTG5_1">#REF!</definedName>
    <definedName name="PRE" localSheetId="8">[13]LMAIN!#REF!</definedName>
    <definedName name="PRE">[13]LMAIN!#REF!</definedName>
    <definedName name="_xlnm.Print_Area" localSheetId="7">Meter!$B$1:$I$13</definedName>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_xlnm.Print_Area">#REF!</definedName>
    <definedName name="PRINT_AREA_MI" localSheetId="8">#REF!</definedName>
    <definedName name="PRINT_AREA_MI">#REF!</definedName>
    <definedName name="_xlnm.Print_Titles">'[40]Ag LF'!$A$1:$B$65536,'[40]Ag LF'!$A$1:$IV$4</definedName>
    <definedName name="PRIT" localSheetId="8">#REF!</definedName>
    <definedName name="PRIT">#REF!</definedName>
    <definedName name="PRIYA" localSheetId="8">[13]LMAIN!#REF!</definedName>
    <definedName name="PRIYA">[13]LMAIN!#REF!</definedName>
    <definedName name="PRS" localSheetId="8">[13]LMAIN!#REF!</definedName>
    <definedName name="PRS">[13]LMAIN!#REF!</definedName>
    <definedName name="PRSIX" localSheetId="8">[13]LMAIN!#REF!</definedName>
    <definedName name="PRSIX">[13]LMAIN!#REF!</definedName>
    <definedName name="PRUYANK" localSheetId="8">[13]LMAIN!#REF!</definedName>
    <definedName name="PRUYANK">[13]LMAIN!#REF!</definedName>
    <definedName name="PRV_SK1">[45]Master_Data!$E$11</definedName>
    <definedName name="PTPI">"$#REF!.$A$90:$J$8194"</definedName>
    <definedName name="Pumps_and_Meterisation">"$#REF!.$A$107:$M$130"</definedName>
    <definedName name="Pumps_and_Meterisation_4">"$#REF!.$A$107:$M$130"</definedName>
    <definedName name="Pumps_and_Meterisation_5">"$#REF!.$A$107:$M$130"</definedName>
    <definedName name="q">'[44]shp_T&amp;D_drive'!$A$1:$AE$31</definedName>
    <definedName name="q_10">[54]shp_T_D_drive!$A$1:$AE$31</definedName>
    <definedName name="q_11">[54]shp_T_D_drive!$A$1:$AE$31</definedName>
    <definedName name="q_17">[54]shp_T_D_drive!$A$1:$AE$31</definedName>
    <definedName name="q_18">[54]shp_T_D_drive!$A$1:$AE$31</definedName>
    <definedName name="q_2">'[55]ACN_PLN  _2_'!$A$1:$AE$31</definedName>
    <definedName name="q_4" localSheetId="8">'[56]A 3_7'!$I$35,'[56]A 3_7'!$I$44</definedName>
    <definedName name="q_4">[55]shp_T_D_drive!$A$1:$AE$31</definedName>
    <definedName name="q_5" localSheetId="8">'[55]ACN_PLN  _2_'!$A$1:$AE$31</definedName>
    <definedName name="q_5">[44]shp_T_D_drive!$A$1:$AE$31</definedName>
    <definedName name="q_6">[44]shp_T_D_drive!$A$1:$AE$31</definedName>
    <definedName name="q_8" localSheetId="8">[54]shp_T_D_drive!$A$1:$AE$31</definedName>
    <definedName name="q_8">[55]shp_T_D_drive!$A$1:$AE$31</definedName>
    <definedName name="q_9" localSheetId="8">[54]shp_T_D_drive!$A$1:$AE$31</definedName>
    <definedName name="q_9">[55]shp_T_D_drive!$A$1:$AE$31</definedName>
    <definedName name="R_">NA()</definedName>
    <definedName name="R_15_00_01">"$#REF!.$A$143:$G$231"</definedName>
    <definedName name="R_15_00_01_4">"$#REF!.$A$143:$G$231"</definedName>
    <definedName name="R_15_00_01_5">"$#REF!.$A$143:$G$231"</definedName>
    <definedName name="ra.city" localSheetId="8" hidden="1">{"'Sheet1'!$A$4386:$N$4591"}</definedName>
    <definedName name="ra.city" hidden="1">{"'Sheet1'!$A$4386:$N$4591"}</definedName>
    <definedName name="REN" localSheetId="8">'[54]SUM-04-05'!#REF!</definedName>
    <definedName name="REN">'[54]SUM-04-05'!#REF!</definedName>
    <definedName name="renovatio" localSheetId="8">[1]TLPPOCT!#REF!</definedName>
    <definedName name="renovatio">[1]TLPPOCT!#REF!</definedName>
    <definedName name="RGGVY" localSheetId="8">#REF!</definedName>
    <definedName name="RGGVY">#REF!</definedName>
    <definedName name="RGGVY1" localSheetId="8" hidden="1">'[11]mpmla wise pp02_03'!#REF!</definedName>
    <definedName name="RGGVY1" hidden="1">'[11]mpmla wise pp02_03'!#REF!</definedName>
    <definedName name="RH">"'file:///G:/Data/ICEA/EMR YEARLY/EMR2005-06.XLS'#$'STN WISE EMR'.$#REF!$#REF!:$#REF!$#REF!"</definedName>
    <definedName name="RH_4">"'file:///C:/Documents and Settings/Valued Acer Customer/Desktop/Data/ICEA/EMR YEARLY/EMR2005-06.XLS'#$'STN WISE EMR'.$#REF!$#REF!:$#REF!$#REF!"</definedName>
    <definedName name="RH_5">"'file:///C:/Documents and Settings/Valued Acer Customer/Desktop/Data/ICEA/EMR YEARLY/EMR2005-06.XLS'#$'STN WISE EMR'.$#REF!$#REF!:$#REF!$#REF!"</definedName>
    <definedName name="RngSteel">[57]CDSteelMaster!$B$3:$S$12</definedName>
    <definedName name="RNM">[45]Master_Data!$F$72</definedName>
    <definedName name="Rural_fdr_load" localSheetId="8">#REF!</definedName>
    <definedName name="Rural_fdr_load">#REF!</definedName>
    <definedName name="S" localSheetId="8">#REF!</definedName>
    <definedName name="S">#REF!</definedName>
    <definedName name="S_1" localSheetId="8">#REF!</definedName>
    <definedName name="S_1">#REF!</definedName>
    <definedName name="S_11" localSheetId="8">#REF!</definedName>
    <definedName name="S_11">#REF!</definedName>
    <definedName name="S_2" localSheetId="8">#REF!</definedName>
    <definedName name="S_2">#REF!</definedName>
    <definedName name="S_6" localSheetId="8">#REF!</definedName>
    <definedName name="S_6">#REF!</definedName>
    <definedName name="S_7" localSheetId="8">#REF!</definedName>
    <definedName name="S_7">#REF!</definedName>
    <definedName name="SA"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L" localSheetId="8">[13]LMAIN!#REF!</definedName>
    <definedName name="SAL">[13]LMAIN!#REF!</definedName>
    <definedName name="Scenario">"$#REF!.$E$6"</definedName>
    <definedName name="Scenario_Name">"$#REF!.$E$8"</definedName>
    <definedName name="SCH6_4">"'file:///C:/Documents and Settings/Valued Acer Customer/Desktop/201-04REL-Final.xls'#$04REL.$#REF!$#REF!"</definedName>
    <definedName name="SCH6_5">"'file:///C:/Documents and Settings/Valued Acer Customer/Desktop/201-04REL-Final.xls'#$04REL.$#REF!$#REF!"</definedName>
    <definedName name="Scheme">"$#REF!.$G$35;$#REF!.$G$44"</definedName>
    <definedName name="Scheme_4">"$#REF!.$G$35;$#REF!.$G$44"</definedName>
    <definedName name="Scheme_5">"$#REF!.$G$35;$#REF!.$G$44"</definedName>
    <definedName name="SCSP" localSheetId="8">[10]TLPPOCT!#REF!</definedName>
    <definedName name="SCSP">[10]TLPPOCT!#REF!</definedName>
    <definedName name="SDN" localSheetId="8">#REF!</definedName>
    <definedName name="SDN">#REF!</definedName>
    <definedName name="Select_Horizontal">"$#REF!.$C$7"</definedName>
    <definedName name="Select_Vertical">"$#REF!.$C$8"</definedName>
    <definedName name="SF" localSheetId="8">[13]LMAIN!#REF!</definedName>
    <definedName name="SF">[13]LMAIN!#REF!</definedName>
    <definedName name="SF0202020202" localSheetId="8">[13]LMAIN!#REF!</definedName>
    <definedName name="SF0202020202">[13]LMAIN!#REF!</definedName>
    <definedName name="SF02030405" localSheetId="8">[13]LMAIN!#REF!</definedName>
    <definedName name="SF02030405">[13]LMAIN!#REF!</definedName>
    <definedName name="SF02092007" localSheetId="8">[13]LMAIN!#REF!</definedName>
    <definedName name="SF02092007">[13]LMAIN!#REF!</definedName>
    <definedName name="SF07090701" localSheetId="8">[13]LMAIN!#REF!</definedName>
    <definedName name="SF07090701">[13]LMAIN!#REF!</definedName>
    <definedName name="SF07092007" localSheetId="8">[13]LMAIN!#REF!</definedName>
    <definedName name="SF07092007">[13]LMAIN!#REF!</definedName>
    <definedName name="SF31A" localSheetId="8">[13]LMAIN!#REF!</definedName>
    <definedName name="SF31A">[13]LMAIN!#REF!</definedName>
    <definedName name="SF31C" localSheetId="8">[13]LMAIN!#REF!</definedName>
    <definedName name="SF31C">[13]LMAIN!#REF!</definedName>
    <definedName name="SF32.8" localSheetId="8">[13]LMAIN!#REF!</definedName>
    <definedName name="SF32.8">[13]LMAIN!#REF!</definedName>
    <definedName name="SF32.9" localSheetId="8">[13]LMAIN!#REF!</definedName>
    <definedName name="SF32.9">[13]LMAIN!#REF!</definedName>
    <definedName name="SFB" localSheetId="8">[13]LMAIN!#REF!</definedName>
    <definedName name="SFB">[13]LMAIN!#REF!</definedName>
    <definedName name="sfdadsfasdf" localSheetId="8" hidden="1">{#N/A,#N/A,FALSE,"1.1";#N/A,#N/A,FALSE,"1.1a";#N/A,#N/A,FALSE,"1.1b";#N/A,#N/A,FALSE,"1.1c";#N/A,#N/A,FALSE,"1.1e";#N/A,#N/A,FALSE,"1.1f";#N/A,#N/A,FALSE,"1.1g";#N/A,#N/A,FALSE,"1.1h_D";#N/A,#N/A,FALSE,"1.1h_T";#N/A,#N/A,FALSE,"1.2";#N/A,#N/A,FALSE,"1.3b";#N/A,#N/A,FALSE,"1.3";#N/A,#N/A,FALSE,"1.4";#N/A,#N/A,FALSE,"1.5";#N/A,#N/A,FALSE,"1.6";#N/A,#N/A,FALSE,"SOD";#N/A,#N/A,FALSE,"CF"}</definedName>
    <definedName name="sfdadsfasdf" hidden="1">{#N/A,#N/A,FALSE,"1.1";#N/A,#N/A,FALSE,"1.1a";#N/A,#N/A,FALSE,"1.1b";#N/A,#N/A,FALSE,"1.1c";#N/A,#N/A,FALSE,"1.1e";#N/A,#N/A,FALSE,"1.1f";#N/A,#N/A,FALSE,"1.1g";#N/A,#N/A,FALSE,"1.1h_D";#N/A,#N/A,FALSE,"1.1h_T";#N/A,#N/A,FALSE,"1.2";#N/A,#N/A,FALSE,"1.3b";#N/A,#N/A,FALSE,"1.3";#N/A,#N/A,FALSE,"1.4";#N/A,#N/A,FALSE,"1.5";#N/A,#N/A,FALSE,"1.6";#N/A,#N/A,FALSE,"SOD";#N/A,#N/A,FALSE,"CF"}</definedName>
    <definedName name="SFSF071007" localSheetId="8">[13]LMAIN!#REF!</definedName>
    <definedName name="SFSF071007">[13]LMAIN!#REF!</definedName>
    <definedName name="shft1">[36]SUMMERY!$P$1</definedName>
    <definedName name="shftI">[58]SUMMERY!$P$1</definedName>
    <definedName name="shftI_4">[58]SUMMERY!$P$1</definedName>
    <definedName name="shftI_5">[58]SUMMERY!$P$1</definedName>
    <definedName name="SI" localSheetId="8">#REF!</definedName>
    <definedName name="SI">#REF!</definedName>
    <definedName name="SI_1">#N/A</definedName>
    <definedName name="SI_2">#N/A</definedName>
    <definedName name="sm" localSheetId="8">[13]LMAIN!#REF!</definedName>
    <definedName name="sm">[13]LMAIN!#REF!</definedName>
    <definedName name="smp" localSheetId="8">[13]LMAIN!#REF!</definedName>
    <definedName name="smp">[13]LMAIN!#REF!</definedName>
    <definedName name="SMPL" localSheetId="8">[13]LMAIN!#REF!</definedName>
    <definedName name="SMPL">[13]LMAIN!#REF!</definedName>
    <definedName name="spa" localSheetId="8">#REF!</definedName>
    <definedName name="spa">#REF!</definedName>
    <definedName name="Specific_Consumption">"$#REF!.$BS$3:$CD$30"</definedName>
    <definedName name="ss">'[13]shp_T&amp;D_drive'!$A$1:$AE$31</definedName>
    <definedName name="ss_1">[24]shp_T_D_drive!$A$1:$AE$31</definedName>
    <definedName name="ss_10">[25]shp_T_D_drive!$A$1:$AE$31</definedName>
    <definedName name="ss_11">[25]shp_T_D_drive!$A$1:$AE$31</definedName>
    <definedName name="ss_17">[25]shp_T_D_drive!$A$1:$AE$31</definedName>
    <definedName name="ss_18">[25]shp_T_D_drive!$A$1:$AE$31</definedName>
    <definedName name="ss_2">[26]shp_T_D_drive!$A$1:$AE$31</definedName>
    <definedName name="ss_4">[26]shp_T_D_drive!$A$1:$AE$31</definedName>
    <definedName name="ss_5" localSheetId="8">[26]shp_T_D_drive!$A$1:$AE$31</definedName>
    <definedName name="ss_5">[13]shp_T_D_drive!$A$1:$AE$31</definedName>
    <definedName name="ss_6">[13]shp_T_D_drive!$A$1:$AE$31</definedName>
    <definedName name="ss_8" localSheetId="8">[25]shp_T_D_drive!$A$1:$AE$31</definedName>
    <definedName name="ss_8">[26]shp_T_D_drive!$A$1:$AE$31</definedName>
    <definedName name="ss_9" localSheetId="8">[25]shp_T_D_drive!$A$1:$AE$31</definedName>
    <definedName name="ss_9">[26]shp_T_D_drive!$A$1:$AE$31</definedName>
    <definedName name="STPI">"$#REF!.$IE$56:$IR$8194"</definedName>
    <definedName name="Styles">"$#REF!.$G$18:$G$26"</definedName>
    <definedName name="SUM" localSheetId="8">[13]LMAIN!#REF!</definedName>
    <definedName name="SUM">[13]LMAIN!#REF!</definedName>
    <definedName name="SUMMARY" localSheetId="8">[13]LMAIN!#REF!</definedName>
    <definedName name="SUMMARY">[13]LMAIN!#REF!</definedName>
    <definedName name="SUMMARY01" localSheetId="8">[13]LMAIN!#REF!</definedName>
    <definedName name="SUMMARY01">[13]LMAIN!#REF!</definedName>
    <definedName name="SUMMARYOFTTPF190907" localSheetId="8">[13]LMAIN!#REF!</definedName>
    <definedName name="SUMMARYOFTTPF190907">[13]LMAIN!#REF!</definedName>
    <definedName name="SUMMARYOFTTPF260907" localSheetId="8">[13]LMAIN!#REF!</definedName>
    <definedName name="SUMMARYOFTTPF260907">[13]LMAIN!#REF!</definedName>
    <definedName name="Sup">"$#REF!.$E$8"</definedName>
    <definedName name="Supp">"$#REF!.$V$6"</definedName>
    <definedName name="SUPPLIER">[59]LOOKUPS!$E$2:$E$60</definedName>
    <definedName name="t">'[13]shp_T&amp;D_drive'!$A$1:$AE$31</definedName>
    <definedName name="t_1">[24]shp_T_D_drive!$A$1:$AE$31</definedName>
    <definedName name="t_10">[25]shp_T_D_drive!$A$1:$AE$31</definedName>
    <definedName name="t_11">[25]shp_T_D_drive!$A$1:$AE$31</definedName>
    <definedName name="t_17">[25]shp_T_D_drive!$A$1:$AE$31</definedName>
    <definedName name="t_18">[25]shp_T_D_drive!$A$1:$AE$31</definedName>
    <definedName name="t_2">[26]shp_T_D_drive!$A$1:$AE$31</definedName>
    <definedName name="t_4">[26]shp_T_D_drive!$A$1:$AE$31</definedName>
    <definedName name="t_5" localSheetId="8">[26]shp_T_D_drive!$A$1:$AE$31</definedName>
    <definedName name="t_5">[13]shp_T_D_drive!$A$1:$AE$31</definedName>
    <definedName name="t_6">[13]shp_T_D_drive!$A$1:$AE$31</definedName>
    <definedName name="T_7" localSheetId="8">#REF!</definedName>
    <definedName name="T_7">#REF!</definedName>
    <definedName name="t_8" localSheetId="8">[25]shp_T_D_drive!$A$1:$AE$31</definedName>
    <definedName name="t_8">[26]shp_T_D_drive!$A$1:$AE$31</definedName>
    <definedName name="t_9" localSheetId="8">[25]shp_T_D_drive!$A$1:$AE$31</definedName>
    <definedName name="t_9">[26]shp_T_D_drive!$A$1:$AE$31</definedName>
    <definedName name="T_T">'[33]Discom Details'!$F$720</definedName>
    <definedName name="TableName">"Dummy"</definedName>
    <definedName name="TaxTV">10%</definedName>
    <definedName name="TaxXL">5%</definedName>
    <definedName name="TC" localSheetId="8">#REF!</definedName>
    <definedName name="TC">#REF!</definedName>
    <definedName name="TC_1" localSheetId="8">#REF!</definedName>
    <definedName name="TC_1">#REF!</definedName>
    <definedName name="TC_11" localSheetId="8">#REF!</definedName>
    <definedName name="TC_11">#REF!</definedName>
    <definedName name="TC_2" localSheetId="8">#REF!</definedName>
    <definedName name="TC_2">#REF!</definedName>
    <definedName name="TC_6" localSheetId="8">#REF!</definedName>
    <definedName name="TC_6">#REF!</definedName>
    <definedName name="TC_7" localSheetId="8">#REF!</definedName>
    <definedName name="TC_7">#REF!</definedName>
    <definedName name="temp" localSheetId="8" hidden="1">{"'Sheet1'!$A$4386:$N$4591"}</definedName>
    <definedName name="temp" hidden="1">{"'Sheet1'!$A$4386:$N$4591"}</definedName>
    <definedName name="THF" localSheetId="8">#REF!</definedName>
    <definedName name="THF">#REF!</definedName>
    <definedName name="thou">"$#REF!.$U$6"</definedName>
    <definedName name="THPROG">"'file:///G:/Data/ICEA/EMR YEARLY/EMR2005-06.XLS'#$'STN WISE EMR'.$#REF!$#REF!:$#REF!$#REF!"</definedName>
    <definedName name="THPROG_4">"'file:///C:/Documents and Settings/Valued Acer Customer/Desktop/Data/ICEA/EMR YEARLY/EMR2005-06.XLS'#$'STN WISE EMR'.$#REF!$#REF!:$#REF!$#REF!"</definedName>
    <definedName name="THPROG_5">"'file:///C:/Documents and Settings/Valued Acer Customer/Desktop/Data/ICEA/EMR YEARLY/EMR2005-06.XLS'#$'STN WISE EMR'.$#REF!$#REF!:$#REF!$#REF!"</definedName>
    <definedName name="TKLD">'[60]Pro(A+B)Total Tatkal App.'!$H$1:$H$65536</definedName>
    <definedName name="TLK">'[60]Pro(A+B)Total Tatkal App.'!$F$1:$F$65536</definedName>
    <definedName name="TN">"'file:///G:/Data/ICEA/EMR YEARLY/EMR2005-06.XLS'#$'STN WISE EMR'.$#REF!$#REF!:$#REF!$#REF!"</definedName>
    <definedName name="TN_4">"'file:///C:/Documents and Settings/Valued Acer Customer/Desktop/Data/ICEA/EMR YEARLY/EMR2005-06.XLS'#$'STN WISE EMR'.$#REF!$#REF!:$#REF!$#REF!"</definedName>
    <definedName name="TN_5">"'file:///C:/Documents and Settings/Valued Acer Customer/Desktop/Data/ICEA/EMR YEARLY/EMR2005-06.XLS'#$'STN WISE EMR'.$#REF!$#REF!:$#REF!$#REF!"</definedName>
    <definedName name="TRANS" localSheetId="8" hidden="1">{"'Sheet1'!$A$4386:$N$4591"}</definedName>
    <definedName name="TRANS" hidden="1">{"'Sheet1'!$A$4386:$N$4591"}</definedName>
    <definedName name="TRANS_1" localSheetId="8" hidden="1">{"'Sheet1'!$A$4386:$N$4591"}</definedName>
    <definedName name="TRANS_1" hidden="1">{"'Sheet1'!$A$4386:$N$4591"}</definedName>
    <definedName name="TRANS_2" localSheetId="8" hidden="1">{"'Sheet1'!$A$4386:$N$4591"}</definedName>
    <definedName name="TRANS_2" hidden="1">{"'Sheet1'!$A$4386:$N$4591"}</definedName>
    <definedName name="TRANS_3" localSheetId="8" hidden="1">{"'Sheet1'!$A$4386:$N$4591"}</definedName>
    <definedName name="TRANS_3" hidden="1">{"'Sheet1'!$A$4386:$N$4591"}</definedName>
    <definedName name="TRANS_4" localSheetId="8" hidden="1">{"'Sheet1'!$A$4386:$N$4591"}</definedName>
    <definedName name="TRANS_4" hidden="1">{"'Sheet1'!$A$4386:$N$4591"}</definedName>
    <definedName name="TRANS_5" localSheetId="8" hidden="1">{"'Sheet1'!$A$4386:$N$4591"}</definedName>
    <definedName name="TRANS_5" hidden="1">{"'Sheet1'!$A$4386:$N$4591"}</definedName>
    <definedName name="TT" localSheetId="8">[13]LMAIN!#REF!</definedName>
    <definedName name="TT">[13]LMAIN!#REF!</definedName>
    <definedName name="TTAS" localSheetId="8">[13]LMAIN!#REF!</definedName>
    <definedName name="TTAS">[13]LMAIN!#REF!</definedName>
    <definedName name="TTBLV" localSheetId="8">[13]LMAIN!#REF!</definedName>
    <definedName name="TTBLV">[13]LMAIN!#REF!</definedName>
    <definedName name="TTBX" localSheetId="8">[13]LMAIN!#REF!</definedName>
    <definedName name="TTBX">[13]LMAIN!#REF!</definedName>
    <definedName name="TTBX12" localSheetId="8">[13]LMAIN!#REF!</definedName>
    <definedName name="TTBX12">[13]LMAIN!#REF!</definedName>
    <definedName name="TTFFGGNNOPL" localSheetId="8">[13]LMAIN!#REF!</definedName>
    <definedName name="TTFFGGNNOPL">[13]LMAIN!#REF!</definedName>
    <definedName name="TTFFGGNNOPLK" localSheetId="8">[13]LMAIN!#REF!</definedName>
    <definedName name="TTFFGGNNOPLK">[13]LMAIN!#REF!</definedName>
    <definedName name="TTHR" localSheetId="8">[13]LMAIN!#REF!</definedName>
    <definedName name="TTHR">[13]LMAIN!#REF!</definedName>
    <definedName name="TTHRP" localSheetId="8">[13]LMAIN!#REF!</definedName>
    <definedName name="TTHRP">[13]LMAIN!#REF!</definedName>
    <definedName name="TTNINTYNINE" localSheetId="8">[13]LMAIN!#REF!</definedName>
    <definedName name="TTNINTYNINE">[13]LMAIN!#REF!</definedName>
    <definedName name="TTONE." localSheetId="8">[13]LMAIN!#REF!</definedName>
    <definedName name="TTONE.">[13]LMAIN!#REF!</definedName>
    <definedName name="TTPF" localSheetId="8">[13]LMAIN!#REF!</definedName>
    <definedName name="TTPF">[13]LMAIN!#REF!</definedName>
    <definedName name="TTPF260907" localSheetId="8">[13]LMAIN!#REF!</definedName>
    <definedName name="TTPF260907">[13]LMAIN!#REF!</definedName>
    <definedName name="TTS" localSheetId="8">[13]LMAIN!#REF!</definedName>
    <definedName name="TTS">[13]LMAIN!#REF!</definedName>
    <definedName name="TTSALONI" localSheetId="8">[13]LMAIN!#REF!</definedName>
    <definedName name="TTSALONI">[13]LMAIN!#REF!</definedName>
    <definedName name="TTSF" localSheetId="8">[13]LMAIN!#REF!</definedName>
    <definedName name="TTSF">[13]LMAIN!#REF!</definedName>
    <definedName name="TTSFS" localSheetId="8">[13]LMAIN!#REF!</definedName>
    <definedName name="TTSFS">[13]LMAIN!#REF!</definedName>
    <definedName name="TTSFSUMMARY" localSheetId="8">[13]LMAIN!#REF!</definedName>
    <definedName name="TTSFSUMMARY">[13]LMAIN!#REF!</definedName>
    <definedName name="TTSH" localSheetId="8">[13]LMAIN!#REF!</definedName>
    <definedName name="TTSH">[13]LMAIN!#REF!</definedName>
    <definedName name="TTSHDSBNMXUT" localSheetId="8">[13]LMAIN!#REF!</definedName>
    <definedName name="TTSHDSBNMXUT">[13]LMAIN!#REF!</definedName>
    <definedName name="TTX" localSheetId="8">[13]LMAIN!#REF!</definedName>
    <definedName name="TTX">[13]LMAIN!#REF!</definedName>
    <definedName name="TTXC" localSheetId="8">[13]LMAIN!#REF!</definedName>
    <definedName name="TTXC">[13]LMAIN!#REF!</definedName>
    <definedName name="TTZ" localSheetId="8">[13]LMAIN!#REF!</definedName>
    <definedName name="TTZ">[13]LMAIN!#REF!</definedName>
    <definedName name="TVA">'[7]Executive Summary _Thermal'!$A$4:$H$126</definedName>
    <definedName name="ty" localSheetId="8">#REF!</definedName>
    <definedName name="ty">#REF!</definedName>
    <definedName name="tyytryxry" localSheetId="8">#REF!</definedName>
    <definedName name="tyytryxry">#REF!</definedName>
    <definedName name="u" localSheetId="8" hidden="1">{#N/A,#N/A,FALSE,"1.1";#N/A,#N/A,FALSE,"1.1a";#N/A,#N/A,FALSE,"1.1b";#N/A,#N/A,FALSE,"1.1c";#N/A,#N/A,FALSE,"1.1e";#N/A,#N/A,FALSE,"1.1f";#N/A,#N/A,FALSE,"1.1g";#N/A,#N/A,FALSE,"1.1h_D";#N/A,#N/A,FALSE,"1.1h_T";#N/A,#N/A,FALSE,"1.2";#N/A,#N/A,FALSE,"1.3b";#N/A,#N/A,FALSE,"1.3";#N/A,#N/A,FALSE,"1.4";#N/A,#N/A,FALSE,"1.5";#N/A,#N/A,FALSE,"1.6";#N/A,#N/A,FALSE,"SOD";#N/A,#N/A,FALSE,"CF"}</definedName>
    <definedName name="u" hidden="1">{#N/A,#N/A,FALSE,"1.1";#N/A,#N/A,FALSE,"1.1a";#N/A,#N/A,FALSE,"1.1b";#N/A,#N/A,FALSE,"1.1c";#N/A,#N/A,FALSE,"1.1e";#N/A,#N/A,FALSE,"1.1f";#N/A,#N/A,FALSE,"1.1g";#N/A,#N/A,FALSE,"1.1h_D";#N/A,#N/A,FALSE,"1.1h_T";#N/A,#N/A,FALSE,"1.2";#N/A,#N/A,FALSE,"1.3b";#N/A,#N/A,FALSE,"1.3";#N/A,#N/A,FALSE,"1.4";#N/A,#N/A,FALSE,"1.5";#N/A,#N/A,FALSE,"1.6";#N/A,#N/A,FALSE,"SOD";#N/A,#N/A,FALSE,"CF"}</definedName>
    <definedName name="UG">"$#REF!.$W$69:$AM$8193"</definedName>
    <definedName name="uj">"$#REF!.$H$35;$#REF!.$H$44"</definedName>
    <definedName name="un">'[61]A 3_7'!$I$35,'[61]A 3_7'!$I$44</definedName>
    <definedName name="Unit_Sentout" localSheetId="8">#REF!</definedName>
    <definedName name="Unit_Sentout">#REF!</definedName>
    <definedName name="Unrestricted_Specific_Consumption">"$#REF!.$CE$3"</definedName>
    <definedName name="uyuy" localSheetId="8" hidden="1">#REF!</definedName>
    <definedName name="uyuy" hidden="1">#REF!</definedName>
    <definedName name="Vertical_Not_Selected">"$#REF!.$C$11"</definedName>
    <definedName name="VG" localSheetId="8" hidden="1">{"'Sheet1'!$A$4386:$N$4591"}</definedName>
    <definedName name="VG" hidden="1">{"'Sheet1'!$A$4386:$N$4591"}</definedName>
    <definedName name="wctat" localSheetId="8">#REF!</definedName>
    <definedName name="wctat">#REF!</definedName>
    <definedName name="wctat_1" localSheetId="8">#REF!</definedName>
    <definedName name="wctat_1">#REF!</definedName>
    <definedName name="wctat_11" localSheetId="8">#REF!</definedName>
    <definedName name="wctat_11">#REF!</definedName>
    <definedName name="wctat_2" localSheetId="8">#REF!</definedName>
    <definedName name="wctat_2">#REF!</definedName>
    <definedName name="wctat_6" localSheetId="8">#REF!</definedName>
    <definedName name="wctat_6">#REF!</definedName>
    <definedName name="wctat_7" localSheetId="8">#REF!</definedName>
    <definedName name="wctat_7">#REF!</definedName>
    <definedName name="weree" localSheetId="8">#REF!</definedName>
    <definedName name="weree">#REF!</definedName>
    <definedName name="WIP_944">"$#REF!.$A$1:$L$144"</definedName>
    <definedName name="WIPComments">"$#REF!.$B$11:$F$107"</definedName>
    <definedName name="WIPMacroStart">"$#REF!.$B$10"</definedName>
    <definedName name="work_pp_0601" localSheetId="8">[1]TLPPOCT!#REF!</definedName>
    <definedName name="work_pp_0601">[1]TLPPOCT!#REF!</definedName>
    <definedName name="work_pp_0601_1" localSheetId="8">[1]TLPPOCT!#REF!</definedName>
    <definedName name="work_pp_0601_1">[1]TLPPOCT!#REF!</definedName>
    <definedName name="work_pp_0601_1_10" localSheetId="8">[1]TLPPOCT!#REF!</definedName>
    <definedName name="work_pp_0601_1_10">[1]TLPPOCT!#REF!</definedName>
    <definedName name="work_pp_0601_1_11" localSheetId="8">[1]TLPPOCT!#REF!</definedName>
    <definedName name="work_pp_0601_1_11">[1]TLPPOCT!#REF!</definedName>
    <definedName name="work_pp_0601_1_8" localSheetId="8">[1]TLPPOCT!#REF!</definedName>
    <definedName name="work_pp_0601_1_8">[1]TLPPOCT!#REF!</definedName>
    <definedName name="work_pp_0601_1_9" localSheetId="8">[1]TLPPOCT!#REF!</definedName>
    <definedName name="work_pp_0601_1_9">[1]TLPPOCT!#REF!</definedName>
    <definedName name="work_pp_0601_10" localSheetId="8">[1]TLPPOCT!#REF!</definedName>
    <definedName name="work_pp_0601_10">[1]TLPPOCT!#REF!</definedName>
    <definedName name="work_pp_0601_10_10" localSheetId="8">[1]TLPPOCT!#REF!</definedName>
    <definedName name="work_pp_0601_10_10">[1]TLPPOCT!#REF!</definedName>
    <definedName name="work_pp_0601_10_11" localSheetId="8">[1]TLPPOCT!#REF!</definedName>
    <definedName name="work_pp_0601_10_11">[1]TLPPOCT!#REF!</definedName>
    <definedName name="work_pp_0601_10_8" localSheetId="8">[1]TLPPOCT!#REF!</definedName>
    <definedName name="work_pp_0601_10_8">[1]TLPPOCT!#REF!</definedName>
    <definedName name="work_pp_0601_10_9" localSheetId="8">[1]TLPPOCT!#REF!</definedName>
    <definedName name="work_pp_0601_10_9">[1]TLPPOCT!#REF!</definedName>
    <definedName name="work_pp_0601_11" localSheetId="8">[1]TLPPOCT!#REF!</definedName>
    <definedName name="work_pp_0601_11">[1]TLPPOCT!#REF!</definedName>
    <definedName name="work_pp_0601_11_10" localSheetId="8">[1]TLPPOCT!#REF!</definedName>
    <definedName name="work_pp_0601_11_10">[1]TLPPOCT!#REF!</definedName>
    <definedName name="work_pp_0601_11_11" localSheetId="8">[1]TLPPOCT!#REF!</definedName>
    <definedName name="work_pp_0601_11_11">[1]TLPPOCT!#REF!</definedName>
    <definedName name="work_pp_0601_11_8" localSheetId="8">[1]TLPPOCT!#REF!</definedName>
    <definedName name="work_pp_0601_11_8">[1]TLPPOCT!#REF!</definedName>
    <definedName name="work_pp_0601_11_9" localSheetId="8">[1]TLPPOCT!#REF!</definedName>
    <definedName name="work_pp_0601_11_9">[1]TLPPOCT!#REF!</definedName>
    <definedName name="work_pp_0601_12" localSheetId="8">[1]TLPPOCT!#REF!</definedName>
    <definedName name="work_pp_0601_12">[1]TLPPOCT!#REF!</definedName>
    <definedName name="work_pp_0601_12_10" localSheetId="8">[1]TLPPOCT!#REF!</definedName>
    <definedName name="work_pp_0601_12_10">[1]TLPPOCT!#REF!</definedName>
    <definedName name="work_pp_0601_12_11" localSheetId="8">[1]TLPPOCT!#REF!</definedName>
    <definedName name="work_pp_0601_12_11">[1]TLPPOCT!#REF!</definedName>
    <definedName name="work_pp_0601_12_8" localSheetId="8">[1]TLPPOCT!#REF!</definedName>
    <definedName name="work_pp_0601_12_8">[1]TLPPOCT!#REF!</definedName>
    <definedName name="work_pp_0601_12_9" localSheetId="8">[1]TLPPOCT!#REF!</definedName>
    <definedName name="work_pp_0601_12_9">[1]TLPPOCT!#REF!</definedName>
    <definedName name="work_pp_0601_13" localSheetId="8">[1]TLPPOCT!#REF!</definedName>
    <definedName name="work_pp_0601_13">[1]TLPPOCT!#REF!</definedName>
    <definedName name="work_pp_0601_13_10" localSheetId="8">[1]TLPPOCT!#REF!</definedName>
    <definedName name="work_pp_0601_13_10">[1]TLPPOCT!#REF!</definedName>
    <definedName name="work_pp_0601_13_11" localSheetId="8">[1]TLPPOCT!#REF!</definedName>
    <definedName name="work_pp_0601_13_11">[1]TLPPOCT!#REF!</definedName>
    <definedName name="work_pp_0601_13_8" localSheetId="8">[1]TLPPOCT!#REF!</definedName>
    <definedName name="work_pp_0601_13_8">[1]TLPPOCT!#REF!</definedName>
    <definedName name="work_pp_0601_13_9" localSheetId="8">[1]TLPPOCT!#REF!</definedName>
    <definedName name="work_pp_0601_13_9">[1]TLPPOCT!#REF!</definedName>
    <definedName name="work_pp_0601_2" localSheetId="8">[1]TLPPOCT!#REF!</definedName>
    <definedName name="work_pp_0601_2">[1]TLPPOCT!#REF!</definedName>
    <definedName name="work_pp_0601_2_10" localSheetId="8">[1]TLPPOCT!#REF!</definedName>
    <definedName name="work_pp_0601_2_10">[1]TLPPOCT!#REF!</definedName>
    <definedName name="work_pp_0601_2_11" localSheetId="8">[1]TLPPOCT!#REF!</definedName>
    <definedName name="work_pp_0601_2_11">[1]TLPPOCT!#REF!</definedName>
    <definedName name="work_pp_0601_2_8" localSheetId="8">[1]TLPPOCT!#REF!</definedName>
    <definedName name="work_pp_0601_2_8">[1]TLPPOCT!#REF!</definedName>
    <definedName name="work_pp_0601_2_9" localSheetId="8">[1]TLPPOCT!#REF!</definedName>
    <definedName name="work_pp_0601_2_9">[1]TLPPOCT!#REF!</definedName>
    <definedName name="work_pp_0601_3" localSheetId="8">[1]TLPPOCT!#REF!</definedName>
    <definedName name="work_pp_0601_3">[1]TLPPOCT!#REF!</definedName>
    <definedName name="work_pp_0601_3_10" localSheetId="8">[1]TLPPOCT!#REF!</definedName>
    <definedName name="work_pp_0601_3_10">[1]TLPPOCT!#REF!</definedName>
    <definedName name="work_pp_0601_3_11" localSheetId="8">[1]TLPPOCT!#REF!</definedName>
    <definedName name="work_pp_0601_3_11">[1]TLPPOCT!#REF!</definedName>
    <definedName name="work_pp_0601_3_8" localSheetId="8">[1]TLPPOCT!#REF!</definedName>
    <definedName name="work_pp_0601_3_8">[1]TLPPOCT!#REF!</definedName>
    <definedName name="work_pp_0601_3_9" localSheetId="8">[1]TLPPOCT!#REF!</definedName>
    <definedName name="work_pp_0601_3_9">[1]TLPPOCT!#REF!</definedName>
    <definedName name="work_pp_0601_6" localSheetId="8">[1]TLPPOCT!#REF!</definedName>
    <definedName name="work_pp_0601_6">[1]TLPPOCT!#REF!</definedName>
    <definedName name="work_pp_0601_6_10" localSheetId="8">[1]TLPPOCT!#REF!</definedName>
    <definedName name="work_pp_0601_6_10">[1]TLPPOCT!#REF!</definedName>
    <definedName name="work_pp_0601_6_11" localSheetId="8">[1]TLPPOCT!#REF!</definedName>
    <definedName name="work_pp_0601_6_11">[1]TLPPOCT!#REF!</definedName>
    <definedName name="work_pp_0601_6_8" localSheetId="8">[1]TLPPOCT!#REF!</definedName>
    <definedName name="work_pp_0601_6_8">[1]TLPPOCT!#REF!</definedName>
    <definedName name="work_pp_0601_6_9" localSheetId="8">[1]TLPPOCT!#REF!</definedName>
    <definedName name="work_pp_0601_6_9">[1]TLPPOCT!#REF!</definedName>
    <definedName name="work_pp_0601_7" localSheetId="8">[1]TLPPOCT!#REF!</definedName>
    <definedName name="work_pp_0601_7">[1]TLPPOCT!#REF!</definedName>
    <definedName name="work_pp_0601_7_10" localSheetId="8">[1]TLPPOCT!#REF!</definedName>
    <definedName name="work_pp_0601_7_10">[1]TLPPOCT!#REF!</definedName>
    <definedName name="work_pp_0601_7_11" localSheetId="8">[1]TLPPOCT!#REF!</definedName>
    <definedName name="work_pp_0601_7_11">[1]TLPPOCT!#REF!</definedName>
    <definedName name="work_pp_0601_7_8" localSheetId="8">[1]TLPPOCT!#REF!</definedName>
    <definedName name="work_pp_0601_7_8">[1]TLPPOCT!#REF!</definedName>
    <definedName name="work_pp_0601_7_9" localSheetId="8">[1]TLPPOCT!#REF!</definedName>
    <definedName name="work_pp_0601_7_9">[1]TLPPOCT!#REF!</definedName>
    <definedName name="work_pp_0601_8" localSheetId="8">[1]TLPPOCT!#REF!</definedName>
    <definedName name="work_pp_0601_8">[1]TLPPOCT!#REF!</definedName>
    <definedName name="work_pp_0601_8_10" localSheetId="8">[1]TLPPOCT!#REF!</definedName>
    <definedName name="work_pp_0601_8_10">[1]TLPPOCT!#REF!</definedName>
    <definedName name="work_pp_0601_8_11" localSheetId="8">[1]TLPPOCT!#REF!</definedName>
    <definedName name="work_pp_0601_8_11">[1]TLPPOCT!#REF!</definedName>
    <definedName name="work_pp_0601_8_8" localSheetId="8">[1]TLPPOCT!#REF!</definedName>
    <definedName name="work_pp_0601_8_8">[1]TLPPOCT!#REF!</definedName>
    <definedName name="work_pp_0601_8_9" localSheetId="8">[1]TLPPOCT!#REF!</definedName>
    <definedName name="work_pp_0601_8_9">[1]TLPPOCT!#REF!</definedName>
    <definedName name="work_pp_0601_9" localSheetId="8">[1]TLPPOCT!#REF!</definedName>
    <definedName name="work_pp_0601_9">[1]TLPPOCT!#REF!</definedName>
    <definedName name="work_pp_0601_9_10" localSheetId="8">[1]TLPPOCT!#REF!</definedName>
    <definedName name="work_pp_0601_9_10">[1]TLPPOCT!#REF!</definedName>
    <definedName name="work_pp_0601_9_11" localSheetId="8">[1]TLPPOCT!#REF!</definedName>
    <definedName name="work_pp_0601_9_11">[1]TLPPOCT!#REF!</definedName>
    <definedName name="work_pp_0601_9_8" localSheetId="8">[1]TLPPOCT!#REF!</definedName>
    <definedName name="work_pp_0601_9_8">[1]TLPPOCT!#REF!</definedName>
    <definedName name="work_pp_0601_9_9" localSheetId="8">[1]TLPPOCT!#REF!</definedName>
    <definedName name="work_pp_0601_9_9">[1]TLPPOCT!#REF!</definedName>
    <definedName name="wrn.ARR._.Forms." localSheetId="8" hidden="1">{#N/A,#N/A,FALSE,"1.1";#N/A,#N/A,FALSE,"1.1a";#N/A,#N/A,FALSE,"1.1b";#N/A,#N/A,FALSE,"1.1c";#N/A,#N/A,FALSE,"1.1e";#N/A,#N/A,FALSE,"1.1f";#N/A,#N/A,FALSE,"1.1g";#N/A,#N/A,FALSE,"1.1h_D";#N/A,#N/A,FALSE,"1.1h_T";#N/A,#N/A,FALSE,"1.2";#N/A,#N/A,FALSE,"1.3b";#N/A,#N/A,FALSE,"1.3";#N/A,#N/A,FALSE,"1.4";#N/A,#N/A,FALSE,"1.5";#N/A,#N/A,FALSE,"1.6";#N/A,#N/A,FALSE,"SOD";#N/A,#N/A,FALSE,"C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localSheetId="8" hidden="1">{#N/A,#N/A,FALSE,"2000-01 Form 1.3a";#N/A,#N/A,FALSE,"H1 2001-02 Form 1.3a";#N/A,#N/A,FALSE,"H2 2001-02 Form 1.3a";#N/A,#N/A,FALSE,"2001-02 Form 1.3a";#N/A,#N/A,FALSE,"2002-03 Form 1.3a"}</definedName>
    <definedName name="wrn.ARR._.Output." hidden="1">{#N/A,#N/A,FALSE,"2000-01 Form 1.3a";#N/A,#N/A,FALSE,"H1 2001-02 Form 1.3a";#N/A,#N/A,FALSE,"H2 2001-02 Form 1.3a";#N/A,#N/A,FALSE,"2001-02 Form 1.3a";#N/A,#N/A,FALSE,"2002-03 Form 1.3a"}</definedName>
    <definedName name="wrn.Consolidated._.report._.on._.all._.companies." localSheetId="8"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localSheetId="8"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localSheetId="8" hidden="1">{#N/A,#N/A,FALSE,"2002-03 Form 1.3a";#N/A,#N/A,FALSE,"2003-04 Form 1.3a";#N/A,#N/A,FALSE,"Avai- CY";#N/A,#N/A,FALSE,"Avai- EY";#N/A,#N/A,FALSE,"Demand vs Availability"}</definedName>
    <definedName name="wrn.PP." hidden="1">{#N/A,#N/A,FALSE,"2002-03 Form 1.3a";#N/A,#N/A,FALSE,"2003-04 Form 1.3a";#N/A,#N/A,FALSE,"Avai- CY";#N/A,#N/A,FALSE,"Avai- EY";#N/A,#N/A,FALSE,"Demand vs Availability"}</definedName>
    <definedName name="wrn.Reports._.of._.NPDCL." localSheetId="8"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X" localSheetId="8">[13]LMAIN!#REF!</definedName>
    <definedName name="X">[13]LMAIN!#REF!</definedName>
    <definedName name="X1_">"$#REF!.$IU$7803"</definedName>
    <definedName name="X1__4">"$#REF!.$IU$7803"</definedName>
    <definedName name="X1__5">"$#REF!.$IU$7803"</definedName>
    <definedName name="xyz" localSheetId="8" hidden="1">'[15]mpmla wise pp01_02'!#REF!</definedName>
    <definedName name="xyz" hidden="1">'[15]mpmla wise pp01_02'!#REF!</definedName>
    <definedName name="Y122_">[3]DLC!$HR$109</definedName>
    <definedName name="YASH" localSheetId="8">#REF!</definedName>
    <definedName name="YASH">#REF!</definedName>
    <definedName name="YASH_1" localSheetId="8">#REF!</definedName>
    <definedName name="YASH_1">#REF!</definedName>
    <definedName name="YASH_11" localSheetId="8">#REF!</definedName>
    <definedName name="YASH_11">#REF!</definedName>
    <definedName name="YASH_2" localSheetId="8">#REF!</definedName>
    <definedName name="YASH_2">#REF!</definedName>
    <definedName name="YASH_6" localSheetId="8">#REF!</definedName>
    <definedName name="YASH_6">#REF!</definedName>
    <definedName name="YASH_7" localSheetId="8">#REF!</definedName>
    <definedName name="YASH_7">#REF!</definedName>
    <definedName name="YEAR">"$#REF!.$B$5"</definedName>
    <definedName name="YEARLY">[7]TWELVE!$A$3:$Q$445</definedName>
    <definedName name="yogi" localSheetId="8">#REF!</definedName>
    <definedName name="yogi">#REF!</definedName>
    <definedName name="YTPI">"$#REF!.$C$80:$O$8193"</definedName>
    <definedName name="yui" localSheetId="8">[13]LMAIN!#REF!</definedName>
    <definedName name="yui">[13]LMAIN!#REF!</definedName>
    <definedName name="YY" localSheetId="8">#REF!</definedName>
    <definedName name="YY">#REF!</definedName>
    <definedName name="z" localSheetId="8">#REF!</definedName>
    <definedName name="z">#REF!</definedName>
  </definedNames>
  <calcPr calcId="152511"/>
</workbook>
</file>

<file path=xl/calcChain.xml><?xml version="1.0" encoding="utf-8"?>
<calcChain xmlns="http://schemas.openxmlformats.org/spreadsheetml/2006/main">
  <c r="H29" i="36" l="1"/>
  <c r="H20" i="36"/>
  <c r="H13" i="36"/>
  <c r="H22" i="36" s="1"/>
  <c r="D13" i="36"/>
  <c r="D22" i="36" s="1"/>
  <c r="H11" i="36"/>
  <c r="H12" i="35" l="1"/>
  <c r="F12" i="35"/>
  <c r="E12" i="35"/>
  <c r="G11" i="35"/>
  <c r="I11" i="35" s="1"/>
  <c r="G10" i="35"/>
  <c r="I10" i="35" s="1"/>
  <c r="I12" i="35" s="1"/>
  <c r="G7" i="35"/>
  <c r="F7" i="35"/>
  <c r="G12" i="35" l="1"/>
  <c r="E35" i="24" l="1"/>
  <c r="E32" i="24"/>
  <c r="D24" i="26"/>
  <c r="E40" i="30"/>
  <c r="E39" i="30"/>
  <c r="E38" i="30"/>
  <c r="E37" i="30"/>
  <c r="E36" i="30"/>
  <c r="E34" i="30"/>
  <c r="E33" i="30"/>
  <c r="E32" i="30"/>
  <c r="E31" i="30"/>
  <c r="E30" i="30"/>
  <c r="E29" i="30"/>
  <c r="E25" i="30"/>
  <c r="E24" i="30"/>
  <c r="E23" i="30"/>
  <c r="E22" i="30"/>
  <c r="E21" i="30"/>
  <c r="E19" i="30"/>
  <c r="E18" i="30"/>
  <c r="E17" i="30"/>
  <c r="E14" i="30"/>
  <c r="D23" i="32"/>
  <c r="E23" i="32" s="1"/>
  <c r="E22" i="32"/>
  <c r="D22" i="32"/>
  <c r="D24" i="32" s="1"/>
  <c r="E24" i="32" s="1"/>
  <c r="E21" i="32"/>
  <c r="E19" i="32"/>
  <c r="E18" i="32"/>
  <c r="E16" i="32"/>
  <c r="E15" i="32"/>
  <c r="D14" i="32"/>
  <c r="D17" i="32" s="1"/>
  <c r="D25" i="32" l="1"/>
  <c r="E25" i="32" s="1"/>
  <c r="E17" i="32"/>
  <c r="E14" i="32"/>
  <c r="C12" i="31"/>
  <c r="C11" i="31"/>
  <c r="G35" i="24"/>
  <c r="F32" i="24"/>
  <c r="F27" i="24"/>
  <c r="G22" i="24"/>
  <c r="G25" i="24" s="1"/>
  <c r="G26" i="24" s="1"/>
  <c r="G28" i="24" s="1"/>
  <c r="G29" i="24" s="1"/>
  <c r="F17" i="24"/>
  <c r="F22" i="24" s="1"/>
  <c r="G27" i="26"/>
  <c r="F15" i="26"/>
  <c r="F38" i="32"/>
  <c r="G37" i="32"/>
  <c r="G39" i="32" s="1"/>
  <c r="F36" i="32"/>
  <c r="F34" i="32"/>
  <c r="F33" i="32"/>
  <c r="F37" i="32" s="1"/>
  <c r="F39" i="32" s="1"/>
  <c r="G32" i="32"/>
  <c r="G40" i="32" s="1"/>
  <c r="F32" i="32"/>
  <c r="F40" i="32" s="1"/>
  <c r="G30" i="32"/>
  <c r="F29" i="32"/>
  <c r="F23" i="33"/>
  <c r="G22" i="33"/>
  <c r="G24" i="33" s="1"/>
  <c r="F21" i="33"/>
  <c r="F19" i="33"/>
  <c r="F22" i="33" s="1"/>
  <c r="F24" i="33" s="1"/>
  <c r="F18" i="33"/>
  <c r="G17" i="33"/>
  <c r="G25" i="33" s="1"/>
  <c r="F17" i="33"/>
  <c r="F25" i="33" s="1"/>
  <c r="F14" i="33"/>
  <c r="D33" i="31"/>
  <c r="F25" i="24" l="1"/>
  <c r="F26" i="24" s="1"/>
  <c r="F28" i="24" s="1"/>
  <c r="F29" i="24" s="1"/>
  <c r="I36" i="32"/>
  <c r="I34" i="32"/>
  <c r="I33" i="32"/>
  <c r="G29" i="33" l="1"/>
  <c r="F33" i="33"/>
  <c r="G33" i="33"/>
  <c r="F34" i="33"/>
  <c r="G34" i="33" s="1"/>
  <c r="F36" i="33"/>
  <c r="G36" i="33" s="1"/>
  <c r="E30" i="31" l="1"/>
  <c r="F38" i="33" l="1"/>
  <c r="G38" i="33" s="1"/>
  <c r="F29" i="33"/>
  <c r="G24" i="26"/>
  <c r="G37" i="24"/>
  <c r="F35" i="24"/>
  <c r="F37" i="24" s="1"/>
  <c r="D36" i="32" l="1"/>
  <c r="H36" i="32" s="1"/>
  <c r="D38" i="32"/>
  <c r="D34" i="32"/>
  <c r="H34" i="32" s="1"/>
  <c r="D33" i="32"/>
  <c r="H33" i="32" s="1"/>
  <c r="D29" i="32"/>
  <c r="D15" i="26"/>
  <c r="D21" i="33"/>
  <c r="D19" i="33"/>
  <c r="D18" i="33"/>
  <c r="D14" i="33"/>
  <c r="D23" i="33"/>
  <c r="D27" i="24" l="1"/>
  <c r="H27" i="24" s="1"/>
  <c r="D17" i="24"/>
  <c r="C15" i="31"/>
  <c r="D22" i="33" l="1"/>
  <c r="D35" i="31" l="1"/>
  <c r="E26" i="31"/>
  <c r="G25" i="26" l="1"/>
  <c r="F30" i="26"/>
  <c r="G30" i="26" s="1"/>
  <c r="F29" i="26"/>
  <c r="G29" i="26" s="1"/>
  <c r="F26" i="26"/>
  <c r="G26" i="26" s="1"/>
  <c r="F22" i="26"/>
  <c r="F21" i="26"/>
  <c r="G21" i="26" s="1"/>
  <c r="F20" i="26"/>
  <c r="G20" i="26" s="1"/>
  <c r="F19" i="26"/>
  <c r="G19" i="26" s="1"/>
  <c r="F18" i="26"/>
  <c r="G18" i="26" s="1"/>
  <c r="F17" i="26"/>
  <c r="G17" i="26" s="1"/>
  <c r="F16" i="26"/>
  <c r="G16" i="26" s="1"/>
  <c r="G22" i="26" l="1"/>
  <c r="F28" i="26"/>
  <c r="F23" i="26"/>
  <c r="F32" i="26" s="1"/>
  <c r="G28" i="26"/>
  <c r="G23" i="26" l="1"/>
  <c r="G32" i="26" s="1"/>
  <c r="F34" i="24" l="1"/>
  <c r="F38" i="24" l="1"/>
  <c r="G34" i="24"/>
  <c r="G32" i="24"/>
  <c r="G38" i="24" l="1"/>
  <c r="D25" i="24"/>
  <c r="D26" i="24" l="1"/>
  <c r="F14" i="25"/>
  <c r="F14" i="26" s="1"/>
  <c r="F13" i="32" s="1"/>
  <c r="F13" i="33" s="1"/>
  <c r="F13" i="30" s="1"/>
  <c r="D14" i="25"/>
  <c r="D14" i="26" s="1"/>
  <c r="D13" i="32" s="1"/>
  <c r="D13" i="33" s="1"/>
  <c r="D13" i="30" s="1"/>
  <c r="F21" i="25" l="1"/>
  <c r="G21" i="25"/>
  <c r="G16" i="25"/>
  <c r="F16" i="25"/>
  <c r="H27" i="26" l="1"/>
  <c r="E27" i="26" l="1"/>
  <c r="I27" i="26"/>
  <c r="E25" i="26"/>
  <c r="E30" i="32" l="1"/>
  <c r="D30" i="26"/>
  <c r="E30" i="26" s="1"/>
  <c r="D29" i="26"/>
  <c r="E29" i="26" s="1"/>
  <c r="D26" i="26"/>
  <c r="E26" i="26" s="1"/>
  <c r="D22" i="26"/>
  <c r="H22" i="26" s="1"/>
  <c r="D21" i="26"/>
  <c r="E21" i="26" s="1"/>
  <c r="D20" i="26"/>
  <c r="E20" i="26" s="1"/>
  <c r="D19" i="26"/>
  <c r="E19" i="26" s="1"/>
  <c r="D18" i="26"/>
  <c r="E18" i="26" s="1"/>
  <c r="D17" i="26"/>
  <c r="E17" i="26" s="1"/>
  <c r="D16" i="26"/>
  <c r="E16" i="26" s="1"/>
  <c r="D28" i="24"/>
  <c r="D29" i="24" s="1"/>
  <c r="E22" i="24"/>
  <c r="D22" i="24"/>
  <c r="D16" i="25" s="1"/>
  <c r="H15" i="32"/>
  <c r="E16" i="25" l="1"/>
  <c r="E25" i="24"/>
  <c r="E26" i="24" s="1"/>
  <c r="E28" i="24" s="1"/>
  <c r="E29" i="24" s="1"/>
  <c r="E22" i="26"/>
  <c r="I22" i="26" s="1"/>
  <c r="D23" i="26"/>
  <c r="D21" i="25" s="1"/>
  <c r="E23" i="26" l="1"/>
  <c r="E21" i="25" s="1"/>
  <c r="P32" i="33"/>
  <c r="E11" i="31"/>
  <c r="P30" i="33"/>
  <c r="P31" i="33"/>
  <c r="P33" i="33"/>
  <c r="P34" i="33"/>
  <c r="P35" i="33"/>
  <c r="P36" i="33"/>
  <c r="P38" i="33"/>
  <c r="P29" i="33"/>
  <c r="Q29" i="33"/>
  <c r="G32" i="33"/>
  <c r="G24" i="25" s="1"/>
  <c r="P37" i="33" l="1"/>
  <c r="F32" i="33"/>
  <c r="F24" i="25" s="1"/>
  <c r="E22" i="33"/>
  <c r="E24" i="33" s="1"/>
  <c r="E17" i="33"/>
  <c r="E37" i="32"/>
  <c r="E39" i="32" s="1"/>
  <c r="E32" i="32"/>
  <c r="D32" i="32"/>
  <c r="E32" i="26"/>
  <c r="D44" i="30"/>
  <c r="E44" i="30"/>
  <c r="I29" i="24"/>
  <c r="P39" i="33" l="1"/>
  <c r="E32" i="33"/>
  <c r="E24" i="25" s="1"/>
  <c r="P40" i="33"/>
  <c r="E25" i="33"/>
  <c r="E40" i="32"/>
  <c r="H22" i="30"/>
  <c r="H23" i="30"/>
  <c r="H24" i="30"/>
  <c r="H25" i="30"/>
  <c r="H21" i="30"/>
  <c r="H15" i="30"/>
  <c r="H17" i="30"/>
  <c r="H18" i="30"/>
  <c r="C33" i="31"/>
  <c r="D53" i="30"/>
  <c r="H29" i="24"/>
  <c r="D51" i="30"/>
  <c r="D49" i="30"/>
  <c r="E49" i="30"/>
  <c r="D48" i="30"/>
  <c r="G47" i="30"/>
  <c r="F44" i="30"/>
  <c r="E28" i="26" l="1"/>
  <c r="D32" i="24"/>
  <c r="C35" i="31"/>
  <c r="E35" i="31" s="1"/>
  <c r="E51" i="30"/>
  <c r="E53" i="30"/>
  <c r="E48" i="30"/>
  <c r="E46" i="30"/>
  <c r="D38" i="33"/>
  <c r="D36" i="33"/>
  <c r="D34" i="33"/>
  <c r="D33" i="33"/>
  <c r="D29" i="33"/>
  <c r="E34" i="33"/>
  <c r="E33" i="33"/>
  <c r="D17" i="33"/>
  <c r="E29" i="33"/>
  <c r="E36" i="33"/>
  <c r="D37" i="32"/>
  <c r="F53" i="30"/>
  <c r="G53" i="30" s="1"/>
  <c r="F51" i="30"/>
  <c r="G51" i="30" s="1"/>
  <c r="F49" i="30"/>
  <c r="F47" i="30"/>
  <c r="F48" i="30"/>
  <c r="F37" i="33"/>
  <c r="F39" i="33"/>
  <c r="F25" i="25" s="1"/>
  <c r="F40" i="33"/>
  <c r="F26" i="25" s="1"/>
  <c r="D47" i="30" l="1"/>
  <c r="E47" i="30" s="1"/>
  <c r="D52" i="30"/>
  <c r="E52" i="30" s="1"/>
  <c r="E38" i="33"/>
  <c r="D39" i="32"/>
  <c r="E37" i="33"/>
  <c r="D32" i="33"/>
  <c r="D24" i="25" s="1"/>
  <c r="F54" i="30"/>
  <c r="G54" i="30" s="1"/>
  <c r="F52" i="30"/>
  <c r="G52" i="30" s="1"/>
  <c r="G49" i="30"/>
  <c r="G48" i="30"/>
  <c r="G37" i="33"/>
  <c r="G39" i="33"/>
  <c r="G25" i="25" s="1"/>
  <c r="G40" i="33"/>
  <c r="G26" i="25" s="1"/>
  <c r="G30" i="33"/>
  <c r="G31" i="33"/>
  <c r="G44" i="30"/>
  <c r="D54" i="30" l="1"/>
  <c r="E54" i="30" s="1"/>
  <c r="F55" i="30"/>
  <c r="G55" i="30" s="1"/>
  <c r="D40" i="32"/>
  <c r="E39" i="33"/>
  <c r="E25" i="25" s="1"/>
  <c r="D55" i="30" l="1"/>
  <c r="E55" i="30" s="1"/>
  <c r="I55" i="30" s="1"/>
  <c r="E40" i="33"/>
  <c r="E26" i="25" s="1"/>
  <c r="H53" i="26"/>
  <c r="E67" i="32" l="1"/>
  <c r="D67" i="32"/>
  <c r="F66" i="32"/>
  <c r="F65" i="32"/>
  <c r="F67" i="32" l="1"/>
  <c r="D68" i="30" l="1"/>
  <c r="D44" i="31" l="1"/>
  <c r="G53" i="26"/>
  <c r="F53" i="26"/>
  <c r="E53" i="26"/>
  <c r="D52" i="26"/>
  <c r="I30" i="26" l="1"/>
  <c r="I29" i="26"/>
  <c r="I26" i="26"/>
  <c r="E25" i="31"/>
  <c r="I19" i="26"/>
  <c r="H18" i="26"/>
  <c r="E29" i="31"/>
  <c r="E23" i="31"/>
  <c r="N30" i="33"/>
  <c r="O30" i="33"/>
  <c r="N31" i="33"/>
  <c r="O31" i="33"/>
  <c r="N33" i="33"/>
  <c r="O33" i="33"/>
  <c r="N34" i="33"/>
  <c r="O34" i="33"/>
  <c r="N35" i="33"/>
  <c r="O35" i="33"/>
  <c r="N36" i="33"/>
  <c r="O36" i="33"/>
  <c r="N38" i="33"/>
  <c r="O38" i="33"/>
  <c r="O29" i="33"/>
  <c r="N29" i="33"/>
  <c r="O37" i="33"/>
  <c r="H21" i="25"/>
  <c r="H17" i="26"/>
  <c r="I28" i="24"/>
  <c r="H22" i="24"/>
  <c r="H25" i="24"/>
  <c r="H26"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2" i="26"/>
  <c r="E59" i="32"/>
  <c r="I27" i="24"/>
  <c r="H30" i="26"/>
  <c r="I24" i="26"/>
  <c r="H24" i="26"/>
  <c r="I21" i="25"/>
  <c r="I26" i="25"/>
  <c r="I25" i="25"/>
  <c r="I24" i="25"/>
  <c r="H24" i="25"/>
  <c r="I16" i="25"/>
  <c r="H16" i="25"/>
  <c r="D59" i="32"/>
  <c r="I17" i="24"/>
  <c r="H17" i="24"/>
  <c r="H29" i="26"/>
  <c r="H26"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I38" i="32"/>
  <c r="I22" i="24"/>
  <c r="H32" i="32"/>
  <c r="I22" i="32"/>
  <c r="I17" i="32"/>
  <c r="H22" i="32"/>
  <c r="H37" i="32"/>
  <c r="I37" i="32"/>
  <c r="H38" i="32"/>
  <c r="H17" i="32"/>
  <c r="I17" i="33"/>
  <c r="H17" i="33"/>
  <c r="I22" i="33"/>
  <c r="D49" i="31" l="1"/>
  <c r="I24" i="33"/>
  <c r="I25" i="33"/>
  <c r="C44" i="31"/>
  <c r="I25" i="32"/>
  <c r="I24" i="32"/>
  <c r="H24" i="32"/>
  <c r="H25" i="32"/>
  <c r="H19" i="26"/>
  <c r="I39" i="32"/>
  <c r="O39" i="33"/>
  <c r="N32" i="33"/>
  <c r="E28" i="31"/>
  <c r="I20" i="26"/>
  <c r="I18" i="26"/>
  <c r="I16" i="26"/>
  <c r="E24" i="31"/>
  <c r="H16" i="26"/>
  <c r="H20" i="26"/>
  <c r="I17" i="26"/>
  <c r="I26" i="24"/>
  <c r="C49" i="31" l="1"/>
  <c r="I32" i="26"/>
  <c r="I32" i="33"/>
  <c r="H32" i="33"/>
  <c r="I52" i="30"/>
  <c r="H52" i="30"/>
  <c r="I47" i="30"/>
  <c r="H47" i="30"/>
  <c r="I37" i="33"/>
  <c r="I32" i="32"/>
  <c r="O32" i="33"/>
  <c r="H39" i="32"/>
  <c r="I23" i="26"/>
  <c r="I39" i="33" l="1"/>
  <c r="I54" i="30"/>
  <c r="H54" i="30"/>
  <c r="O40" i="33"/>
  <c r="I40" i="32"/>
  <c r="F58" i="32"/>
  <c r="F57" i="32"/>
  <c r="H40" i="32"/>
  <c r="E33" i="31"/>
  <c r="H55" i="30" l="1"/>
  <c r="I40" i="33"/>
  <c r="E15" i="31" l="1"/>
  <c r="I28" i="26"/>
  <c r="N37" i="33"/>
  <c r="H22" i="33"/>
  <c r="D37" i="33"/>
  <c r="H37" i="33" s="1"/>
  <c r="D24" i="33"/>
  <c r="H24" i="33" s="1"/>
  <c r="D39" i="33" l="1"/>
  <c r="N39" i="33"/>
  <c r="D25" i="33"/>
  <c r="D28" i="26" l="1"/>
  <c r="H28" i="26" s="1"/>
  <c r="H39" i="33"/>
  <c r="D25" i="25"/>
  <c r="H25" i="25" s="1"/>
  <c r="H25" i="33"/>
  <c r="D40" i="33"/>
  <c r="N40" i="33"/>
  <c r="H23" i="26"/>
  <c r="D32" i="26"/>
  <c r="H32" i="26" s="1"/>
  <c r="D34" i="24" l="1"/>
  <c r="H32" i="24"/>
  <c r="H40" i="33"/>
  <c r="D26" i="25"/>
  <c r="H26" i="25" s="1"/>
  <c r="H34" i="24" l="1"/>
  <c r="E34" i="24"/>
  <c r="I32" i="24"/>
  <c r="D35" i="24" l="1"/>
  <c r="E37" i="24"/>
  <c r="I37" i="24" s="1"/>
  <c r="I35" i="24"/>
  <c r="I34" i="24"/>
  <c r="E38" i="24" l="1"/>
  <c r="D37" i="24"/>
  <c r="H35" i="24"/>
  <c r="H37" i="24" l="1"/>
  <c r="D38" i="24"/>
  <c r="H38" i="24" s="1"/>
  <c r="I38" i="24" s="1"/>
</calcChain>
</file>

<file path=xl/sharedStrings.xml><?xml version="1.0" encoding="utf-8"?>
<sst xmlns="http://schemas.openxmlformats.org/spreadsheetml/2006/main" count="677" uniqueCount="296">
  <si>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</si>
  <si>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</si>
  <si>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</si>
  <si>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</si>
  <si>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</si>
  <si>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</si>
  <si>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</si>
  <si>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</si>
  <si>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</si>
  <si>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</si>
  <si>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</si>
  <si>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</si>
  <si>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</si>
  <si>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</si>
  <si>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</si>
  <si>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</si>
  <si>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</si>
  <si>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</si>
  <si>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</si>
  <si>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</si>
  <si>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</si>
  <si>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</si>
  <si>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</si>
  <si>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</si>
  <si>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</si>
  <si>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</si>
  <si>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</si>
  <si>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</si>
  <si>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</si>
  <si>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</si>
  <si>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</si>
  <si>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</si>
  <si>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</si>
  <si>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</si>
  <si>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</si>
  <si>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</si>
  <si>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</si>
  <si>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</si>
  <si>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</si>
  <si>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</si>
  <si>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</si>
  <si>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</si>
  <si>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</si>
  <si>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</si>
  <si>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</si>
  <si>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</si>
  <si>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</si>
  <si>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</si>
  <si>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</si>
  <si>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</si>
  <si>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</si>
  <si>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</si>
  <si>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</si>
  <si>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</si>
  <si>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</si>
  <si>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</si>
  <si>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</si>
  <si>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</si>
  <si>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</si>
  <si>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</si>
  <si>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</si>
  <si>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</si>
  <si>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</si>
  <si>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</si>
  <si>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</si>
  <si>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</si>
  <si>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</si>
  <si>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</si>
  <si>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</si>
  <si>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</si>
  <si>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</si>
  <si>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</si>
  <si>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</si>
  <si>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</si>
  <si>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</si>
  <si>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</si>
  <si>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</si>
  <si>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</si>
  <si>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</si>
  <si>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</si>
  <si>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</si>
  <si>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</si>
  <si>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</si>
  <si>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</si>
  <si>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</si>
  <si>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</si>
  <si>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</si>
  <si>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</si>
  <si>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</si>
  <si>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</si>
  <si>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</si>
  <si>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</si>
  <si>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</si>
  <si>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</si>
  <si>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</si>
  <si>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</si>
  <si>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</si>
  <si>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</si>
  <si>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</si>
  <si>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</si>
  <si>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</si>
  <si>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</si>
  <si>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</si>
  <si>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</si>
  <si>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</si>
  <si>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</si>
  <si>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</si>
  <si>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</si>
  <si>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</si>
  <si>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</si>
  <si>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</si>
  <si>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</si>
  <si>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</si>
  <si>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</si>
  <si>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</si>
  <si>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</si>
  <si>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</si>
  <si>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</si>
  <si>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</si>
  <si>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</si>
  <si>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</si>
  <si>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</si>
  <si>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</si>
  <si>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</si>
  <si>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</si>
  <si>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</si>
  <si>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</si>
  <si>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</si>
  <si>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</si>
  <si>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</si>
  <si>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</si>
  <si>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</si>
  <si>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</si>
  <si>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</si>
  <si>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</si>
  <si>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</si>
  <si>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</si>
  <si>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</si>
  <si>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</si>
  <si>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</si>
  <si>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</si>
  <si>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</si>
  <si>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</si>
  <si>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</si>
  <si>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</si>
  <si>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</si>
  <si>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</si>
  <si>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</si>
  <si>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</si>
  <si>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</si>
  <si>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</si>
  <si>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</si>
  <si>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</si>
  <si>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</si>
  <si>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</si>
  <si>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</si>
  <si>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</si>
  <si>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</si>
  <si>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</si>
  <si>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</si>
  <si>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</si>
  <si>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</si>
  <si>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</si>
  <si>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</si>
  <si>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</si>
  <si>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</si>
  <si>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</si>
  <si>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</si>
  <si>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</si>
  <si>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</si>
  <si>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</si>
  <si>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</si>
  <si>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</si>
  <si>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</si>
  <si>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</si>
  <si>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</si>
  <si>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</si>
  <si>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</si>
  <si>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</si>
  <si>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</si>
  <si>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</si>
  <si>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</si>
  <si>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</si>
  <si>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</si>
  <si>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</si>
  <si>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</si>
  <si>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</si>
  <si>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</si>
  <si>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</si>
  <si>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</si>
  <si>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</si>
  <si>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</si>
  <si>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</si>
  <si>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</si>
  <si>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</si>
  <si>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</si>
  <si>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</si>
  <si>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</si>
  <si>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</si>
  <si>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</si>
  <si>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</si>
  <si>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</si>
  <si>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</si>
  <si>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</si>
  <si>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</si>
  <si>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</si>
  <si>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</si>
  <si>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</si>
  <si>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</si>
  <si>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</si>
  <si>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</si>
  <si>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</si>
  <si>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</si>
  <si>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</si>
  <si>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</si>
  <si>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</si>
  <si>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</si>
  <si>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</si>
  <si>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</si>
  <si>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</si>
  <si>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</si>
  <si>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</si>
  <si>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</si>
  <si>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</si>
  <si>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</si>
  <si>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</si>
  <si>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</si>
  <si>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</si>
  <si>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</si>
  <si>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</si>
  <si>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</si>
  <si>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</si>
  <si>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</si>
  <si>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</si>
  <si>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</si>
  <si>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April, 2023 to June, 2023</t>
  </si>
  <si>
    <t>April, 2024 to June, 2024</t>
  </si>
  <si>
    <t>MGVCL</t>
  </si>
  <si>
    <t>V  -   DISTRIBUTION - KEY DATA</t>
  </si>
  <si>
    <t>FY 2024-25 Q-I (Apr-24 TO Jun-24)</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</si>
  <si>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</si>
  <si>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</si>
  <si>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</si>
  <si>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</si>
  <si>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</si>
  <si>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</si>
  <si>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</si>
  <si>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</si>
  <si>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</si>
  <si>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</si>
  <si>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</si>
  <si>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</si>
  <si>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</si>
  <si>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</si>
  <si>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</si>
  <si>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</si>
  <si>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</si>
  <si>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</si>
  <si>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</si>
  <si>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Dist losses in Urban&gt;25%, Industrial&gt;10% and GIDC&gt;5% feeders      </t>
  </si>
  <si>
    <t>Circle</t>
  </si>
  <si>
    <t>Q-I-APR-24 TO JUN-24</t>
  </si>
  <si>
    <t>Q-I-APR-23 TO JUN-23</t>
  </si>
  <si>
    <t>Nos of feeders having more than 5% where losses increased in current period</t>
  </si>
  <si>
    <t>Reason thereof and action being taken</t>
  </si>
  <si>
    <t xml:space="preserve">Total nos. of feeders     </t>
  </si>
  <si>
    <t xml:space="preserve">Nos. of feeders having losses more than 5%     </t>
  </si>
  <si>
    <t xml:space="preserve">Overall % losses    </t>
  </si>
  <si>
    <t>GIDC</t>
  </si>
  <si>
    <t>Baroda O&amp;M</t>
  </si>
  <si>
    <t>Various steps are being taken to reduce the losses of feeder having high losses</t>
  </si>
  <si>
    <t>Anand</t>
  </si>
  <si>
    <t>5+1*</t>
  </si>
  <si>
    <t>3 + 1*</t>
  </si>
  <si>
    <t>Nadiad</t>
  </si>
  <si>
    <t>Baroda City</t>
  </si>
  <si>
    <t>Godhra</t>
  </si>
  <si>
    <t>4+1*</t>
  </si>
  <si>
    <t>10+2*</t>
  </si>
  <si>
    <t>Nos of feeders having more than 25% where losses increased in current period</t>
  </si>
  <si>
    <t xml:space="preserve">Nos. of feeders having losses more than 25%     </t>
  </si>
  <si>
    <t>URBAN</t>
  </si>
  <si>
    <t>4+2*</t>
  </si>
  <si>
    <t>2 + 1*</t>
  </si>
  <si>
    <t>14+1*</t>
  </si>
  <si>
    <t>16+1*</t>
  </si>
  <si>
    <t>66+2*</t>
  </si>
  <si>
    <t>49 + 5*</t>
  </si>
  <si>
    <t>17+1*</t>
  </si>
  <si>
    <t>117+7*</t>
  </si>
  <si>
    <t>96 + 6*</t>
  </si>
  <si>
    <t>Nos of feeders having more than 10% where losses increased in current period</t>
  </si>
  <si>
    <t xml:space="preserve">Nos. of feeders having losses more than 10%     </t>
  </si>
  <si>
    <t>IND</t>
  </si>
  <si>
    <t>0+1*</t>
  </si>
  <si>
    <t>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</si>
</sst>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55"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24"/>
      <name val="Leelawadee"/>
      <family val="2"/>
    </font>
    <font>
      <sz val="10"/>
      <name val="Leelawadee"/>
      <family val="2"/>
    </font>
    <font>
      <b/>
      <sz val="16"/>
      <name val="Leelawadee"/>
      <family val="2"/>
    </font>
    <font>
      <b/>
      <sz val="12"/>
      <name val="Leelawadee"/>
      <family val="2"/>
    </font>
    <font>
      <sz val="12"/>
      <name val="Leelawadee"/>
      <family val="2"/>
    </font>
    <font>
      <sz val="12"/>
      <color rgb="FF7030A0"/>
      <name val="Leelawadee"/>
      <family val="2"/>
    </font>
    <font>
      <b/>
      <sz val="10"/>
      <name val="Leelawadee"/>
      <family val="2"/>
    </font>
    <font>
      <sz val="12"/>
      <color rgb="FFFF0000"/>
      <name val="Leelawadee"/>
      <family val="2"/>
    </font>
    <font>
      <b/>
      <sz val="11"/>
      <name val="Leelawadee"/>
      <family val="2"/>
    </font>
    <font>
      <b/>
      <sz val="14"/>
      <name val="Leelawadee"/>
      <family val="2"/>
    </font>
    <font>
      <sz val="8"/>
      <name val="Leelawadee"/>
      <family val="2"/>
    </font>
    <font>
      <b/>
      <sz val="8"/>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21">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1" fontId="13" fillId="0" borderId="2" xfId="0" applyNumberFormat="1" applyFont="1" applyBorder="1" applyAlignment="1">
      <alignment horizontal="righ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2" fontId="13" fillId="0" borderId="1" xfId="0" applyNumberFormat="1" applyFont="1" applyFill="1" applyBorder="1" applyAlignment="1">
      <alignment horizontal="righ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6" xfId="0" applyNumberFormat="1" applyFont="1" applyBorder="1" applyAlignment="1">
      <alignment vertical="center" wrapText="1"/>
    </xf>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3" fillId="0" borderId="1" xfId="0" applyNumberFormat="1" applyFont="1" applyBorder="1" applyAlignment="1">
      <alignment vertical="center" wrapText="1"/>
    </xf>
    <xf numFmtId="1" fontId="13" fillId="0" borderId="1" xfId="0" applyNumberFormat="1" applyFont="1" applyBorder="1" applyAlignment="1">
      <alignment horizontal="right" vertical="center" wrapText="1"/>
    </xf>
    <xf numFmtId="1" fontId="13" fillId="0" borderId="5" xfId="0" applyNumberFormat="1" applyFont="1" applyBorder="1" applyAlignment="1">
      <alignment vertical="center" wrapText="1"/>
    </xf>
    <xf numFmtId="1" fontId="13" fillId="0" borderId="5" xfId="0" applyNumberFormat="1" applyFont="1" applyBorder="1" applyAlignment="1">
      <alignment horizontal="right" vertical="center" wrapText="1"/>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0" fontId="40" fillId="0" borderId="2" xfId="0" applyFont="1" applyBorder="1" applyAlignment="1">
      <alignment horizontal="center" vertical="center" wrapText="1"/>
    </xf>
    <xf numFmtId="0" fontId="40" fillId="0" borderId="12" xfId="0" applyFont="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Border="1" applyAlignment="1">
      <alignmen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8" xfId="0" applyFont="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6" fillId="0" borderId="0" xfId="2" applyNumberFormat="1" applyFont="1"/>
    <xf numFmtId="2"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35" fillId="0" borderId="0" xfId="2" applyNumberFormat="1" applyFont="1"/>
    <xf numFmtId="0" fontId="36" fillId="0" borderId="0" xfId="0" applyFont="1" applyFill="1"/>
    <xf numFmtId="2" fontId="36" fillId="0" borderId="0" xfId="0" applyNumberFormat="1" applyFont="1" applyFill="1"/>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4" fillId="0" borderId="0" xfId="2" applyNumberFormat="1" applyFont="1"/>
    <xf numFmtId="10" fontId="13" fillId="0" borderId="1" xfId="0" applyNumberFormat="1" applyFont="1" applyBorder="1" applyAlignment="1">
      <alignment horizontal="right" vertical="center" wrapText="1"/>
    </xf>
    <xf numFmtId="1" fontId="14" fillId="0" borderId="0" xfId="0" applyNumberFormat="1" applyFont="1" applyFill="1" applyBorder="1" applyAlignment="1">
      <alignment horizontal="right"/>
    </xf>
    <xf numFmtId="10" fontId="35" fillId="0" borderId="0" xfId="2" applyNumberFormat="1" applyFont="1"/>
    <xf numFmtId="2" fontId="16" fillId="0" borderId="0" xfId="0" applyNumberFormat="1" applyFont="1" applyFill="1"/>
    <xf numFmtId="10" fontId="26" fillId="0" borderId="0" xfId="2" applyNumberFormat="1" applyFont="1"/>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30" xfId="0" applyNumberFormat="1" applyFont="1" applyFill="1" applyBorder="1" applyAlignment="1">
      <alignment horizontal="right" vertical="center" wrapText="1"/>
    </xf>
    <xf numFmtId="0" fontId="44" fillId="0" borderId="0" xfId="0" applyFont="1" applyFill="1" applyBorder="1"/>
    <xf numFmtId="0" fontId="45" fillId="0" borderId="0" xfId="0" applyFont="1" applyFill="1" applyAlignment="1">
      <alignment horizontal="left" vertical="center"/>
    </xf>
    <xf numFmtId="0" fontId="45" fillId="0" borderId="0" xfId="0" applyFont="1" applyFill="1" applyAlignment="1">
      <alignment vertical="center"/>
    </xf>
    <xf numFmtId="0" fontId="45" fillId="0" borderId="0" xfId="0" applyFont="1" applyFill="1" applyAlignment="1">
      <alignment horizontal="right" vertical="center"/>
    </xf>
    <xf numFmtId="0" fontId="46" fillId="0" borderId="4"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0" xfId="0" quotePrefix="1" applyFont="1" applyFill="1" applyBorder="1" applyAlignment="1">
      <alignment horizontal="center" vertical="center" wrapText="1"/>
    </xf>
    <xf numFmtId="0" fontId="47" fillId="0" borderId="1" xfId="0" applyFont="1" applyFill="1" applyBorder="1" applyAlignment="1">
      <alignment horizontal="left" vertical="center"/>
    </xf>
    <xf numFmtId="0" fontId="47" fillId="0" borderId="1" xfId="0" applyFont="1" applyFill="1" applyBorder="1" applyAlignment="1">
      <alignment horizontal="center" vertical="center"/>
    </xf>
    <xf numFmtId="0" fontId="47" fillId="0" borderId="1" xfId="0" applyFont="1" applyFill="1" applyBorder="1" applyAlignment="1">
      <alignment vertical="center"/>
    </xf>
    <xf numFmtId="1" fontId="48" fillId="4" borderId="1" xfId="0" applyNumberFormat="1" applyFont="1" applyFill="1" applyBorder="1" applyAlignment="1">
      <alignment horizontal="center" vertical="center" wrapText="1"/>
    </xf>
    <xf numFmtId="1" fontId="48" fillId="0" borderId="1" xfId="0" applyNumberFormat="1" applyFont="1" applyFill="1" applyBorder="1" applyAlignment="1">
      <alignment horizontal="center" vertical="center" wrapText="1"/>
    </xf>
    <xf numFmtId="1" fontId="44" fillId="0" borderId="0" xfId="0" applyNumberFormat="1" applyFont="1" applyFill="1" applyBorder="1"/>
    <xf numFmtId="0" fontId="46" fillId="0" borderId="2" xfId="0" applyFont="1" applyFill="1" applyBorder="1" applyAlignment="1">
      <alignment horizontal="left" vertical="center"/>
    </xf>
    <xf numFmtId="0" fontId="46" fillId="0" borderId="2" xfId="0" applyFont="1" applyFill="1" applyBorder="1" applyAlignment="1">
      <alignment horizontal="center" vertical="center"/>
    </xf>
    <xf numFmtId="0" fontId="46" fillId="0" borderId="2" xfId="0" applyFont="1" applyFill="1" applyBorder="1" applyAlignment="1">
      <alignment vertical="center"/>
    </xf>
    <xf numFmtId="1" fontId="46" fillId="4" borderId="2" xfId="0" applyNumberFormat="1" applyFont="1" applyFill="1" applyBorder="1" applyAlignment="1">
      <alignment horizontal="center" vertical="center"/>
    </xf>
    <xf numFmtId="1" fontId="46" fillId="0" borderId="2" xfId="0" applyNumberFormat="1" applyFont="1" applyFill="1" applyBorder="1" applyAlignment="1">
      <alignment horizontal="center" vertical="center"/>
    </xf>
    <xf numFmtId="0" fontId="46" fillId="0" borderId="33" xfId="0" applyFont="1" applyFill="1" applyBorder="1" applyAlignment="1">
      <alignment horizontal="center" vertical="center"/>
    </xf>
    <xf numFmtId="0" fontId="46" fillId="0" borderId="35" xfId="0" applyFont="1" applyFill="1" applyBorder="1" applyAlignment="1">
      <alignment horizontal="left" vertical="center"/>
    </xf>
    <xf numFmtId="0" fontId="46" fillId="0" borderId="36" xfId="0" applyFont="1" applyFill="1" applyBorder="1" applyAlignment="1">
      <alignment horizontal="center" vertical="center"/>
    </xf>
    <xf numFmtId="0" fontId="46" fillId="0" borderId="16" xfId="0" applyFont="1" applyFill="1" applyBorder="1" applyAlignment="1">
      <alignment vertical="center"/>
    </xf>
    <xf numFmtId="1" fontId="46" fillId="4" borderId="16" xfId="0" applyNumberFormat="1" applyFont="1" applyFill="1" applyBorder="1" applyAlignment="1">
      <alignment horizontal="center" vertical="center"/>
    </xf>
    <xf numFmtId="1" fontId="46" fillId="0" borderId="16" xfId="0" applyNumberFormat="1" applyFont="1" applyFill="1" applyBorder="1" applyAlignment="1">
      <alignment horizontal="center" vertical="center"/>
    </xf>
    <xf numFmtId="0" fontId="46" fillId="0" borderId="7" xfId="0" applyFont="1" applyFill="1" applyBorder="1" applyAlignment="1">
      <alignment horizontal="center" vertical="center" wrapText="1"/>
    </xf>
    <xf numFmtId="1" fontId="49" fillId="0" borderId="0" xfId="0" applyNumberFormat="1" applyFont="1" applyFill="1" applyBorder="1" applyAlignment="1">
      <alignment vertical="center"/>
    </xf>
    <xf numFmtId="0" fontId="44" fillId="0" borderId="0" xfId="0" applyFont="1" applyFill="1" applyBorder="1" applyAlignment="1">
      <alignment vertical="center"/>
    </xf>
    <xf numFmtId="0" fontId="48" fillId="4" borderId="1" xfId="0" applyFont="1" applyFill="1" applyBorder="1" applyAlignment="1">
      <alignment horizontal="center" vertical="center"/>
    </xf>
    <xf numFmtId="1" fontId="48" fillId="4" borderId="1" xfId="0" applyNumberFormat="1" applyFont="1" applyFill="1" applyBorder="1" applyAlignment="1">
      <alignment horizontal="center" vertical="center"/>
    </xf>
    <xf numFmtId="1" fontId="50" fillId="4" borderId="8" xfId="0" applyNumberFormat="1" applyFont="1" applyFill="1" applyBorder="1" applyAlignment="1">
      <alignment horizontal="center" vertical="center"/>
    </xf>
    <xf numFmtId="1" fontId="49" fillId="0" borderId="0" xfId="0" applyNumberFormat="1" applyFont="1" applyFill="1" applyBorder="1" applyAlignment="1">
      <alignment horizontal="center" vertical="center"/>
    </xf>
    <xf numFmtId="0" fontId="46" fillId="4" borderId="2" xfId="0" applyFont="1" applyFill="1" applyBorder="1" applyAlignment="1">
      <alignment horizontal="center" vertical="center"/>
    </xf>
    <xf numFmtId="0" fontId="44" fillId="0" borderId="0" xfId="0" applyFont="1" applyFill="1" applyBorder="1" applyAlignment="1">
      <alignment horizontal="center" vertical="center"/>
    </xf>
    <xf numFmtId="0" fontId="49" fillId="0" borderId="0" xfId="0" applyFont="1" applyFill="1" applyBorder="1" applyAlignment="1">
      <alignment vertical="center"/>
    </xf>
    <xf numFmtId="16" fontId="49" fillId="0" borderId="0" xfId="0" quotePrefix="1" applyNumberFormat="1" applyFont="1" applyFill="1" applyBorder="1" applyAlignment="1">
      <alignment vertical="center"/>
    </xf>
    <xf numFmtId="0" fontId="49" fillId="0" borderId="0" xfId="0" applyFont="1" applyFill="1" applyBorder="1"/>
    <xf numFmtId="0" fontId="44" fillId="0" borderId="0" xfId="4" applyFont="1"/>
    <xf numFmtId="0" fontId="49" fillId="0" borderId="40" xfId="1" applyFont="1" applyBorder="1"/>
    <xf numFmtId="0" fontId="49" fillId="0" borderId="4" xfId="1" applyFont="1" applyBorder="1" applyAlignment="1">
      <alignment horizontal="center" vertical="center" wrapText="1"/>
    </xf>
    <xf numFmtId="0" fontId="49" fillId="0" borderId="1" xfId="1" applyFont="1" applyBorder="1" applyAlignment="1">
      <alignment horizontal="center" vertical="center" wrapText="1"/>
    </xf>
    <xf numFmtId="0" fontId="44" fillId="0" borderId="1" xfId="1" applyFont="1" applyBorder="1" applyAlignment="1">
      <alignment horizontal="center" vertical="center" wrapText="1"/>
    </xf>
    <xf numFmtId="0" fontId="44" fillId="0" borderId="1" xfId="1" applyFont="1" applyBorder="1" applyAlignment="1">
      <alignment horizontal="center" vertical="center"/>
    </xf>
    <xf numFmtId="0" fontId="44" fillId="0" borderId="1" xfId="4" applyFont="1" applyFill="1" applyBorder="1" applyAlignment="1">
      <alignment horizontal="center" vertical="center"/>
    </xf>
    <xf numFmtId="2" fontId="44" fillId="0" borderId="1" xfId="1" applyNumberFormat="1" applyFont="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0" fontId="44" fillId="0" borderId="0" xfId="4" applyFont="1" applyAlignment="1">
      <alignment vertical="center"/>
    </xf>
    <xf numFmtId="0" fontId="49" fillId="0" borderId="0" xfId="4" applyFont="1" applyAlignment="1">
      <alignment horizontal="center" vertical="center"/>
    </xf>
    <xf numFmtId="0" fontId="49" fillId="0" borderId="10" xfId="1" applyFont="1" applyBorder="1" applyAlignment="1">
      <alignment horizontal="center" vertical="center" wrapText="1"/>
    </xf>
    <xf numFmtId="2" fontId="49" fillId="0" borderId="10" xfId="1" applyNumberFormat="1" applyFont="1" applyBorder="1" applyAlignment="1">
      <alignment horizontal="center" vertical="center" wrapText="1"/>
    </xf>
    <xf numFmtId="0" fontId="49" fillId="0" borderId="10" xfId="1" applyFont="1" applyFill="1" applyBorder="1" applyAlignment="1">
      <alignment horizontal="center" vertical="center" wrapText="1"/>
    </xf>
    <xf numFmtId="2" fontId="49" fillId="0" borderId="10" xfId="1" applyNumberFormat="1" applyFont="1" applyFill="1" applyBorder="1" applyAlignment="1">
      <alignment horizontal="center" vertical="center" wrapText="1"/>
    </xf>
    <xf numFmtId="0" fontId="53" fillId="0" borderId="26" xfId="4" applyFont="1" applyBorder="1" applyAlignment="1">
      <alignment horizontal="center" vertical="center"/>
    </xf>
    <xf numFmtId="0" fontId="54" fillId="0" borderId="26" xfId="1" applyFont="1" applyBorder="1" applyAlignment="1">
      <alignment horizontal="center" vertical="center" wrapText="1"/>
    </xf>
    <xf numFmtId="0" fontId="54" fillId="0" borderId="2" xfId="1" applyFont="1" applyBorder="1" applyAlignment="1">
      <alignment horizontal="center" vertical="center" wrapText="1"/>
    </xf>
    <xf numFmtId="0" fontId="53" fillId="0" borderId="0" xfId="4" applyFont="1" applyAlignment="1">
      <alignment vertical="center"/>
    </xf>
    <xf numFmtId="0" fontId="49" fillId="0" borderId="9" xfId="1" applyFont="1" applyBorder="1" applyAlignment="1">
      <alignment horizontal="center" vertical="center" wrapText="1"/>
    </xf>
    <xf numFmtId="0" fontId="44" fillId="0" borderId="1" xfId="4" applyFont="1" applyBorder="1" applyAlignment="1">
      <alignment horizontal="center" vertical="center"/>
    </xf>
    <xf numFmtId="0" fontId="49" fillId="0" borderId="1" xfId="4" applyFont="1" applyBorder="1" applyAlignment="1">
      <alignment horizontal="center" vertical="center"/>
    </xf>
    <xf numFmtId="2" fontId="49" fillId="0" borderId="1" xfId="1" applyNumberFormat="1" applyFont="1" applyBorder="1" applyAlignment="1">
      <alignment horizontal="center" vertical="center" wrapText="1"/>
    </xf>
    <xf numFmtId="2" fontId="49" fillId="0" borderId="1" xfId="1" applyNumberFormat="1" applyFont="1" applyFill="1" applyBorder="1" applyAlignment="1">
      <alignment horizontal="center" vertical="center" wrapText="1"/>
    </xf>
    <xf numFmtId="0" fontId="53" fillId="0" borderId="43" xfId="4" applyFont="1" applyBorder="1" applyAlignment="1">
      <alignment horizontal="center" vertical="center"/>
    </xf>
    <xf numFmtId="0" fontId="53" fillId="0" borderId="2" xfId="4" applyFont="1" applyBorder="1" applyAlignment="1">
      <alignment horizontal="center" vertical="center"/>
    </xf>
    <xf numFmtId="0" fontId="49" fillId="0" borderId="44" xfId="4" applyFont="1" applyBorder="1" applyAlignment="1">
      <alignment vertical="center" wrapText="1"/>
    </xf>
    <xf numFmtId="0" fontId="44" fillId="0" borderId="44" xfId="4" applyFont="1" applyBorder="1" applyAlignment="1">
      <alignmen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horizontal="center" vertical="center" wrapText="1"/>
    </xf>
    <xf numFmtId="10" fontId="13" fillId="0" borderId="21" xfId="0" applyNumberFormat="1" applyFont="1" applyFill="1" applyBorder="1" applyAlignment="1">
      <alignment horizontal="center" vertical="center" wrapText="1"/>
    </xf>
    <xf numFmtId="10" fontId="13" fillId="0" borderId="11" xfId="0" applyNumberFormat="1" applyFont="1" applyFill="1" applyBorder="1" applyAlignment="1">
      <alignment horizontal="center" vertical="center" wrapText="1"/>
    </xf>
    <xf numFmtId="10" fontId="13" fillId="0" borderId="2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 xfId="0" applyNumberFormat="1" applyFont="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51" fillId="0" borderId="37" xfId="0" applyFont="1" applyFill="1" applyBorder="1" applyAlignment="1">
      <alignment horizontal="left" vertical="center" wrapText="1"/>
    </xf>
    <xf numFmtId="0" fontId="51" fillId="0" borderId="38" xfId="0" applyFont="1" applyFill="1" applyBorder="1" applyAlignment="1">
      <alignment horizontal="left" vertical="center" wrapText="1"/>
    </xf>
    <xf numFmtId="0" fontId="51" fillId="0" borderId="39" xfId="0" applyFont="1" applyFill="1" applyBorder="1" applyAlignment="1">
      <alignment horizontal="left" vertical="center" wrapText="1"/>
    </xf>
    <xf numFmtId="0" fontId="43" fillId="0" borderId="0" xfId="0" applyFont="1" applyFill="1" applyAlignment="1">
      <alignment horizontal="center" vertical="center"/>
    </xf>
    <xf numFmtId="0" fontId="45" fillId="0" borderId="0" xfId="0" applyFont="1" applyFill="1" applyAlignment="1">
      <alignment horizontal="center" vertical="center" wrapText="1"/>
    </xf>
    <xf numFmtId="0" fontId="46" fillId="0" borderId="31" xfId="0" applyFont="1" applyFill="1" applyBorder="1" applyAlignment="1">
      <alignment horizontal="center" vertical="center"/>
    </xf>
    <xf numFmtId="0" fontId="46" fillId="0" borderId="33" xfId="0" applyFont="1" applyFill="1" applyBorder="1" applyAlignment="1">
      <alignment horizontal="center" vertical="center"/>
    </xf>
    <xf numFmtId="0" fontId="46" fillId="0" borderId="34"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2" xfId="0" applyFont="1" applyFill="1" applyBorder="1" applyAlignment="1">
      <alignment horizontal="center" vertical="center" wrapText="1"/>
    </xf>
    <xf numFmtId="0" fontId="52" fillId="0" borderId="37" xfId="1" applyFont="1" applyBorder="1" applyAlignment="1">
      <alignment horizontal="center" vertical="center" wrapText="1"/>
    </xf>
    <xf numFmtId="0" fontId="52" fillId="0" borderId="38" xfId="1" applyFont="1" applyBorder="1" applyAlignment="1">
      <alignment horizontal="center" vertical="center" wrapText="1"/>
    </xf>
    <xf numFmtId="0" fontId="52" fillId="0" borderId="39" xfId="1" applyFont="1" applyBorder="1" applyAlignment="1">
      <alignment horizontal="center" vertical="center" wrapText="1"/>
    </xf>
    <xf numFmtId="0" fontId="46" fillId="0" borderId="25" xfId="1" applyFont="1" applyBorder="1" applyAlignment="1">
      <alignment horizontal="center" vertical="center" wrapText="1"/>
    </xf>
    <xf numFmtId="0" fontId="46" fillId="0" borderId="26" xfId="1" applyFont="1" applyBorder="1" applyAlignment="1">
      <alignment horizontal="center" vertical="center" wrapText="1"/>
    </xf>
    <xf numFmtId="0" fontId="46" fillId="0" borderId="27" xfId="1" applyFont="1" applyBorder="1" applyAlignment="1">
      <alignment horizontal="center" vertical="center" wrapText="1"/>
    </xf>
    <xf numFmtId="0" fontId="49" fillId="0" borderId="3" xfId="1" applyFont="1" applyBorder="1" applyAlignment="1">
      <alignment horizontal="center" vertical="center" wrapText="1"/>
    </xf>
    <xf numFmtId="0" fontId="49" fillId="0" borderId="5" xfId="1" applyFont="1" applyBorder="1" applyAlignment="1">
      <alignment horizontal="center" vertical="center" wrapText="1"/>
    </xf>
    <xf numFmtId="0" fontId="49" fillId="0" borderId="4" xfId="1" applyFont="1" applyBorder="1" applyAlignment="1">
      <alignment horizontal="center" vertical="center" wrapText="1"/>
    </xf>
    <xf numFmtId="0" fontId="49" fillId="0" borderId="1" xfId="1" applyFont="1" applyBorder="1" applyAlignment="1">
      <alignment horizontal="center" vertical="center" wrapText="1"/>
    </xf>
    <xf numFmtId="0" fontId="49" fillId="0" borderId="7" xfId="1" applyFont="1" applyBorder="1" applyAlignment="1">
      <alignment horizontal="center" vertical="center" wrapText="1"/>
    </xf>
    <xf numFmtId="0" fontId="49" fillId="0" borderId="8" xfId="1" applyFont="1" applyBorder="1" applyAlignment="1">
      <alignment horizontal="center" vertical="center" wrapText="1"/>
    </xf>
    <xf numFmtId="0" fontId="49" fillId="0" borderId="13" xfId="1" applyFont="1" applyBorder="1" applyAlignment="1">
      <alignment horizontal="center" vertical="center" wrapText="1"/>
    </xf>
    <xf numFmtId="0" fontId="49" fillId="0" borderId="33" xfId="1" applyFont="1" applyBorder="1" applyAlignment="1">
      <alignment horizontal="center" vertical="center" wrapText="1"/>
    </xf>
    <xf numFmtId="0" fontId="49" fillId="0" borderId="34" xfId="1" applyFont="1" applyBorder="1" applyAlignment="1">
      <alignment horizontal="center" vertical="center" wrapText="1"/>
    </xf>
    <xf numFmtId="0" fontId="44" fillId="0" borderId="11" xfId="1" applyFont="1" applyBorder="1" applyAlignment="1">
      <alignment horizontal="center" vertical="center" wrapText="1"/>
    </xf>
    <xf numFmtId="0" fontId="44" fillId="0" borderId="23" xfId="1" applyFont="1" applyBorder="1" applyAlignment="1">
      <alignment horizontal="center" vertical="center" wrapText="1"/>
    </xf>
    <xf numFmtId="0" fontId="44" fillId="0" borderId="42" xfId="1" applyFont="1" applyBorder="1" applyAlignment="1">
      <alignment horizontal="center" vertical="center" wrapText="1"/>
    </xf>
    <xf numFmtId="0" fontId="54" fillId="0" borderId="19" xfId="1" applyFont="1" applyBorder="1" applyAlignment="1">
      <alignment horizontal="center" vertical="center" wrapText="1"/>
    </xf>
    <xf numFmtId="0" fontId="54" fillId="0" borderId="26" xfId="1" applyFont="1" applyBorder="1" applyAlignment="1">
      <alignment horizontal="center" vertical="center" wrapText="1"/>
    </xf>
    <xf numFmtId="0" fontId="54" fillId="0" borderId="41" xfId="1" applyFont="1" applyBorder="1" applyAlignment="1">
      <alignment horizontal="center" vertical="center" wrapText="1"/>
    </xf>
    <xf numFmtId="0" fontId="49" fillId="0" borderId="9" xfId="1" applyFont="1" applyBorder="1" applyAlignment="1">
      <alignment horizontal="center" vertical="center" wrapText="1"/>
    </xf>
    <xf numFmtId="0" fontId="49" fillId="0" borderId="40" xfId="1" applyFont="1" applyBorder="1" applyAlignment="1">
      <alignment horizontal="center" vertical="center" wrapText="1"/>
    </xf>
    <xf numFmtId="0" fontId="49" fillId="0" borderId="32" xfId="1" applyFont="1" applyBorder="1" applyAlignment="1">
      <alignment horizontal="center" vertical="center" wrapText="1"/>
    </xf>
    <xf numFmtId="0" fontId="49" fillId="0" borderId="6" xfId="1" applyFont="1" applyBorder="1" applyAlignment="1">
      <alignment horizontal="center" vertical="center" wrapText="1"/>
    </xf>
  </cellXfs>
  <cellStyles count="5">
    <cellStyle name="Normal" xfId="0" builtinId="0"/>
    <cellStyle name="Normal 2" xfId="1"/>
    <cellStyle name="Normal 65"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7" Type="http://schemas.openxmlformats.org/officeDocument/2006/relationships/worksheet" Target="worksheets/sheet7.xml"/><Relationship Id="rId71" Type="http://schemas.openxmlformats.org/officeDocument/2006/relationships/externalLink" Target="externalLinks/externalLink61.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61" Type="http://schemas.openxmlformats.org/officeDocument/2006/relationships/externalLink" Target="externalLinks/externalLink5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BAS\ON%20THE%20JOB\Cost%20Accounting%20Formats\Poorv%20Discom\CAR%20Model\BS\Raw%20TB%20Data%20&amp;%20Cap-CAU%20as%20G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BAS\ON%20THE%20JOB\Cost%20Accounting%20Formats\Poorv%20Discom\CAR%20Model\BS\Raw%20TB%20Data%20&amp;%20Cap-CAU%20as%20G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icomp1\c\GANESHA\GANESHA1\MIS2\GEB_Anand\SHP_TD_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ocuments%20and%20Settings\NEWUSER\Desktop\T&amp;D%20Apr-09\T&amp;D%20April--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Naveen\My%20Documents\Naveen\Tariff%202006-07\CPG\Op%20BS%20Final%2016052005\Asset%20Disaggregation%2017.04.05%20With%20Residual%20MPSEB\Raw%20TB%20D"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temp\MPZ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DE%20TECH\GBD%20JGY%20RE%20MIS\RE%20MIS%202010-11\AA-01%20RE%20MIS%20September\AA-01%20RE%20MIS%20September\rrs\SBM\R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atabank\1-Projects%20In%20Hand\DFID\ARR%202003-04\Arr%20Petition%202003-04\For%20Submission\ARR%20Forms%20For%20Submission.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ak_srivastava\Desktop\KPMG\Financial%20Mo\Final%20Model\PF_Modelling_KPMG%20v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k_srivastava\Desktop\KPMG\Financial%20Mo\Final%20Model\PF_Modelling_KPMG%20v3.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nurag\My%20Documents\petitions\Petition%20for%20trans%20ARR.doc\Databank\1-Projects%20In%20Hand\DFID\ARR%202003-04\Arr%20Petition%202003-"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Sameer's%20folder\MSEB\Tariff%20Filing%202003-04\Outputs\Models\Working%20Models\old\Dispatch%202.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TLPPOCT"/>
      <sheetName val="DLC"/>
      <sheetName val="General"/>
      <sheetName val="A 3.7"/>
      <sheetName val="Addl.40"/>
      <sheetName val="Vol II.b (RAPDRP town No.)RJYT"/>
      <sheetName val="A 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DAILY"/>
      <sheetName val="MPCSSD"/>
      <sheetName val="DTHG"/>
      <sheetName val="Chart1"/>
      <sheetName val="DLC"/>
      <sheetName val="BREAKUP OF OIL"/>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ATC Loss Red"/>
      <sheetName val="04REL"/>
      <sheetName val="Cat_Ser_load"/>
      <sheetName val="ser released caste wise"/>
      <sheetName val="Global model 28th Feb.xls"/>
      <sheetName val="BillingEffi"/>
      <sheetName val="Sheet4"/>
      <sheetName val="data"/>
      <sheetName val="Sheet1"/>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TC Loss Red"/>
      <sheetName val="DLC"/>
      <sheetName val="A"/>
      <sheetName val="agl-pump-sets"/>
      <sheetName val="EG"/>
      <sheetName val="pump-sets(AI)"/>
      <sheetName val="installes-capacity"/>
      <sheetName val="per-capita"/>
      <sheetName val="towns&amp;vill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R.Hrs. Since Comm"/>
      <sheetName val="BREAKUP OF OIL"/>
    </sheetNames>
    <sheetDataSet>
      <sheetData sheetId="0" refreshError="1">
        <row r="721">
          <cell r="F721">
            <v>0.90799276391293349</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BREAKUP OF OIL"/>
      <sheetName val="C.S.GENERATION"/>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Cover"/>
      <sheetName val="Vol IV_b"/>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almine"/>
      <sheetName val="A 3.7"/>
      <sheetName val="METRE ON UM CONN"/>
      <sheetName val="SuvP_Ltg_Catwise"/>
      <sheetName val="PP_Ltg_Catwise"/>
      <sheetName val="SuvP_Ind_Catwise "/>
      <sheetName val="PP_Ind_Catwise "/>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row>
        <row r="5">
          <cell r="A5">
            <v>1</v>
          </cell>
          <cell r="B5" t="str">
            <v>Thermal  Generation (Including 100 % Satpura )</v>
          </cell>
          <cell r="C5" t="str">
            <v>MU</v>
          </cell>
          <cell r="D5">
            <v>11579.92</v>
          </cell>
          <cell r="E5">
            <v>12363.2</v>
          </cell>
          <cell r="F5">
            <v>13331.49</v>
          </cell>
          <cell r="G5">
            <v>14781.19868</v>
          </cell>
          <cell r="H5">
            <v>16071.35</v>
          </cell>
        </row>
        <row r="6">
          <cell r="A6">
            <v>2</v>
          </cell>
          <cell r="B6" t="str">
            <v xml:space="preserve">Plan Target    </v>
          </cell>
          <cell r="C6" t="str">
            <v>MU</v>
          </cell>
          <cell r="D6">
            <v>13440</v>
          </cell>
          <cell r="E6">
            <v>13240</v>
          </cell>
          <cell r="F6">
            <v>14935</v>
          </cell>
          <cell r="G6">
            <v>14850</v>
          </cell>
          <cell r="H6">
            <v>16620</v>
          </cell>
        </row>
        <row r="7">
          <cell r="A7">
            <v>3</v>
          </cell>
          <cell r="B7" t="str">
            <v>ACHIEVEMENT Percentage of ( 2 )</v>
          </cell>
          <cell r="C7" t="str">
            <v>%</v>
          </cell>
          <cell r="D7">
            <v>86.160119047619048</v>
          </cell>
          <cell r="E7">
            <v>93.377643504531719</v>
          </cell>
          <cell r="F7">
            <v>89.26340810177436</v>
          </cell>
          <cell r="G7">
            <v>99.53669144781145</v>
          </cell>
          <cell r="H7">
            <v>96.698856799037301</v>
          </cell>
        </row>
        <row r="8">
          <cell r="A8">
            <v>4</v>
          </cell>
          <cell r="B8" t="str">
            <v>Plant    Utilisation    Factor            **</v>
          </cell>
          <cell r="C8" t="str">
            <v>%</v>
          </cell>
          <cell r="D8">
            <v>49.14</v>
          </cell>
          <cell r="E8">
            <v>52.6</v>
          </cell>
          <cell r="F8">
            <v>56.03</v>
          </cell>
          <cell r="G8">
            <v>58.1673864745838</v>
          </cell>
          <cell r="H8">
            <v>59.2</v>
          </cell>
        </row>
        <row r="9">
          <cell r="A9">
            <v>5</v>
          </cell>
          <cell r="B9" t="str">
            <v>Plant    Availibility   Factor              **</v>
          </cell>
          <cell r="C9" t="str">
            <v>%</v>
          </cell>
          <cell r="D9">
            <v>66.92</v>
          </cell>
          <cell r="E9">
            <v>71.400000000000006</v>
          </cell>
          <cell r="F9">
            <v>72.040000000000006</v>
          </cell>
          <cell r="G9">
            <v>75.44</v>
          </cell>
          <cell r="H9">
            <v>75.3</v>
          </cell>
        </row>
        <row r="10">
          <cell r="A10">
            <v>6</v>
          </cell>
          <cell r="B10" t="str">
            <v>Partial  Unavailability Factor         **</v>
          </cell>
          <cell r="C10" t="str">
            <v>%</v>
          </cell>
          <cell r="D10">
            <v>17.78</v>
          </cell>
          <cell r="E10">
            <v>18.8</v>
          </cell>
          <cell r="F10">
            <v>16</v>
          </cell>
          <cell r="G10">
            <v>17.272613525416201</v>
          </cell>
          <cell r="H10">
            <v>16.16</v>
          </cell>
        </row>
        <row r="11">
          <cell r="A11" t="str">
            <v>a</v>
          </cell>
          <cell r="B11" t="str">
            <v>Main Boiler</v>
          </cell>
          <cell r="C11" t="str">
            <v>%</v>
          </cell>
          <cell r="D11">
            <v>0</v>
          </cell>
          <cell r="E11">
            <v>0.38</v>
          </cell>
          <cell r="F11">
            <v>0.24</v>
          </cell>
          <cell r="G11">
            <v>0.25</v>
          </cell>
          <cell r="H11">
            <v>2.4</v>
          </cell>
        </row>
        <row r="12">
          <cell r="A12" t="str">
            <v>b</v>
          </cell>
          <cell r="B12" t="str">
            <v>Boiler Auxiliaries(Mainly Mills)</v>
          </cell>
          <cell r="C12" t="str">
            <v>%</v>
          </cell>
          <cell r="D12">
            <v>2.1352047355439101</v>
          </cell>
          <cell r="E12">
            <v>0.82</v>
          </cell>
          <cell r="F12">
            <v>1.03</v>
          </cell>
          <cell r="G12">
            <v>0.57999999999999996</v>
          </cell>
          <cell r="H12">
            <v>5.0999999999999996</v>
          </cell>
        </row>
        <row r="13">
          <cell r="A13" t="str">
            <v>c</v>
          </cell>
          <cell r="B13" t="str">
            <v>Turbine</v>
          </cell>
          <cell r="C13" t="str">
            <v>%</v>
          </cell>
          <cell r="D13">
            <v>0.30946718340726254</v>
          </cell>
          <cell r="E13">
            <v>1.1200000000000001</v>
          </cell>
          <cell r="F13">
            <v>1.37</v>
          </cell>
          <cell r="G13">
            <v>0.28000000000000003</v>
          </cell>
          <cell r="H13">
            <v>0.8</v>
          </cell>
        </row>
        <row r="14">
          <cell r="A14" t="str">
            <v>d</v>
          </cell>
          <cell r="B14" t="str">
            <v>Turbine Auxiliaries</v>
          </cell>
          <cell r="C14" t="str">
            <v>%</v>
          </cell>
          <cell r="D14">
            <v>1.1834191455446403</v>
          </cell>
          <cell r="E14">
            <v>0.81</v>
          </cell>
          <cell r="F14">
            <v>0.54</v>
          </cell>
          <cell r="G14">
            <v>0.21</v>
          </cell>
          <cell r="H14">
            <v>0.6</v>
          </cell>
        </row>
        <row r="15">
          <cell r="A15" t="str">
            <v>e</v>
          </cell>
          <cell r="B15" t="str">
            <v>Generator</v>
          </cell>
          <cell r="C15" t="str">
            <v>%</v>
          </cell>
          <cell r="D15">
            <v>0.23316136939653051</v>
          </cell>
          <cell r="E15">
            <v>0.36</v>
          </cell>
          <cell r="F15">
            <v>0.69</v>
          </cell>
          <cell r="G15">
            <v>0.93</v>
          </cell>
          <cell r="H15">
            <v>0.3</v>
          </cell>
        </row>
        <row r="16">
          <cell r="A16" t="str">
            <v>f</v>
          </cell>
          <cell r="B16" t="str">
            <v>Electrical</v>
          </cell>
          <cell r="C16" t="str">
            <v>%</v>
          </cell>
          <cell r="D16">
            <v>0.46916617012716505</v>
          </cell>
          <cell r="E16">
            <v>0.28000000000000003</v>
          </cell>
          <cell r="F16">
            <v>0.28999999999999998</v>
          </cell>
          <cell r="G16">
            <v>1.78</v>
          </cell>
          <cell r="H16">
            <v>0.8</v>
          </cell>
        </row>
        <row r="17">
          <cell r="A17" t="str">
            <v>g</v>
          </cell>
          <cell r="B17" t="str">
            <v>Coal related (Quality ,Quantity ,Handling ,wet coal)</v>
          </cell>
          <cell r="C17" t="str">
            <v>%</v>
          </cell>
          <cell r="D17">
            <v>3.0365300291812445</v>
          </cell>
          <cell r="E17">
            <v>0.33</v>
          </cell>
          <cell r="F17">
            <v>0.12</v>
          </cell>
          <cell r="G17">
            <v>0.47</v>
          </cell>
          <cell r="H17">
            <v>5.8</v>
          </cell>
        </row>
        <row r="18">
          <cell r="A18" t="str">
            <v>h</v>
          </cell>
          <cell r="B18" t="str">
            <v>Others</v>
          </cell>
          <cell r="C18" t="str">
            <v>%</v>
          </cell>
          <cell r="D18">
            <v>2.2070544258220908</v>
          </cell>
          <cell r="E18">
            <v>3.85</v>
          </cell>
          <cell r="F18">
            <v>1.23</v>
          </cell>
          <cell r="G18">
            <v>1</v>
          </cell>
          <cell r="H18">
            <v>0.5</v>
          </cell>
        </row>
        <row r="19">
          <cell r="A19">
            <v>7</v>
          </cell>
          <cell r="B19" t="str">
            <v xml:space="preserve">Planned  Outage         Rate          </v>
          </cell>
          <cell r="C19" t="str">
            <v>MU</v>
          </cell>
          <cell r="D19">
            <v>3672.14</v>
          </cell>
          <cell r="E19">
            <v>3192.88</v>
          </cell>
          <cell r="F19">
            <v>3765.67</v>
          </cell>
          <cell r="G19">
            <v>2144.02</v>
          </cell>
          <cell r="H19">
            <v>3421.66</v>
          </cell>
        </row>
        <row r="20">
          <cell r="A20" t="str">
            <v>a</v>
          </cell>
          <cell r="B20">
            <v>0</v>
          </cell>
          <cell r="C20" t="str">
            <v>No</v>
          </cell>
          <cell r="D20">
            <v>18</v>
          </cell>
          <cell r="E20">
            <v>23</v>
          </cell>
          <cell r="F20">
            <v>20</v>
          </cell>
          <cell r="G20">
            <v>24</v>
          </cell>
          <cell r="H20">
            <v>23</v>
          </cell>
        </row>
        <row r="21">
          <cell r="A21" t="str">
            <v>b</v>
          </cell>
          <cell r="B21" t="str">
            <v xml:space="preserve">                                                       **</v>
          </cell>
          <cell r="C21" t="str">
            <v>%</v>
          </cell>
          <cell r="D21">
            <v>16</v>
          </cell>
          <cell r="E21">
            <v>13.59</v>
          </cell>
          <cell r="F21">
            <v>16.079999999999998</v>
          </cell>
          <cell r="G21">
            <v>12.209376208374712</v>
          </cell>
          <cell r="H21">
            <v>12.6</v>
          </cell>
        </row>
        <row r="22">
          <cell r="A22">
            <v>8</v>
          </cell>
          <cell r="B22" t="str">
            <v xml:space="preserve">Forced   Outage   </v>
          </cell>
          <cell r="C22" t="str">
            <v>MU</v>
          </cell>
          <cell r="D22">
            <v>4054.2</v>
          </cell>
          <cell r="E22">
            <v>3528.19</v>
          </cell>
          <cell r="F22">
            <v>2780.85</v>
          </cell>
          <cell r="G22">
            <v>3161.67</v>
          </cell>
          <cell r="H22">
            <v>3281.99</v>
          </cell>
        </row>
        <row r="23">
          <cell r="A23" t="str">
            <v>a</v>
          </cell>
          <cell r="B23" t="str">
            <v>90-91</v>
          </cell>
          <cell r="C23" t="str">
            <v>No</v>
          </cell>
          <cell r="D23">
            <v>838</v>
          </cell>
          <cell r="E23">
            <v>793</v>
          </cell>
          <cell r="F23">
            <v>756</v>
          </cell>
          <cell r="G23">
            <v>935</v>
          </cell>
          <cell r="H23">
            <v>1031</v>
          </cell>
        </row>
        <row r="24">
          <cell r="A24" t="str">
            <v>b</v>
          </cell>
          <cell r="B24" t="str">
            <v xml:space="preserve">                                                      **</v>
          </cell>
          <cell r="C24" t="str">
            <v>%</v>
          </cell>
          <cell r="D24">
            <v>17.079999999999998</v>
          </cell>
          <cell r="E24">
            <v>15.01</v>
          </cell>
          <cell r="F24">
            <v>11.88</v>
          </cell>
          <cell r="G24">
            <v>12.35</v>
          </cell>
          <cell r="H24">
            <v>12.08</v>
          </cell>
        </row>
        <row r="25">
          <cell r="A25" t="str">
            <v>c</v>
          </cell>
          <cell r="B25" t="str">
            <v>Boiler Tube Leakages</v>
          </cell>
          <cell r="C25" t="str">
            <v>MU</v>
          </cell>
          <cell r="D25">
            <v>1507</v>
          </cell>
          <cell r="E25">
            <v>1373.19</v>
          </cell>
          <cell r="F25">
            <v>1286</v>
          </cell>
          <cell r="G25">
            <v>1722</v>
          </cell>
          <cell r="H25">
            <v>2009.66</v>
          </cell>
        </row>
        <row r="26">
          <cell r="A26" t="str">
            <v>d</v>
          </cell>
          <cell r="B26" t="str">
            <v>93-94</v>
          </cell>
          <cell r="C26" t="str">
            <v>No</v>
          </cell>
          <cell r="D26">
            <v>167</v>
          </cell>
          <cell r="E26">
            <v>188</v>
          </cell>
          <cell r="F26">
            <v>192</v>
          </cell>
          <cell r="G26">
            <v>240</v>
          </cell>
          <cell r="H26">
            <v>273</v>
          </cell>
        </row>
        <row r="27">
          <cell r="A27" t="str">
            <v>e</v>
          </cell>
          <cell r="B27" t="str">
            <v>94-95</v>
          </cell>
          <cell r="C27" t="str">
            <v>%</v>
          </cell>
          <cell r="D27">
            <v>6.3955985380519014</v>
          </cell>
          <cell r="E27">
            <v>5.829559290259148</v>
          </cell>
          <cell r="F27">
            <v>5.4781122578512509</v>
          </cell>
          <cell r="G27">
            <v>6.4055165111673595</v>
          </cell>
          <cell r="H27">
            <v>7.398106058932755</v>
          </cell>
        </row>
        <row r="28">
          <cell r="A28">
            <v>9</v>
          </cell>
          <cell r="B28" t="str">
            <v>Total          Coal           Consumption</v>
          </cell>
          <cell r="C28" t="str">
            <v>1000MT</v>
          </cell>
          <cell r="D28">
            <v>9628</v>
          </cell>
          <cell r="E28">
            <v>10365</v>
          </cell>
          <cell r="F28">
            <v>10889.111999999999</v>
          </cell>
          <cell r="G28">
            <v>12127.994971999999</v>
          </cell>
          <cell r="H28">
            <v>13030.226000000001</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row>
        <row r="30">
          <cell r="A30">
            <v>11</v>
          </cell>
          <cell r="B30" t="str">
            <v>Specific    Coal           Consumption</v>
          </cell>
          <cell r="C30" t="str">
            <v>Kg/Kwh</v>
          </cell>
          <cell r="D30">
            <v>0.83</v>
          </cell>
          <cell r="E30">
            <v>0.8</v>
          </cell>
          <cell r="F30">
            <v>0.81679632209152919</v>
          </cell>
          <cell r="G30">
            <v>0.82050145151015585</v>
          </cell>
          <cell r="H30">
            <v>0.81</v>
          </cell>
        </row>
        <row r="31">
          <cell r="A31">
            <v>12</v>
          </cell>
          <cell r="B31" t="str">
            <v>Total          Fuel Oil     Consumption</v>
          </cell>
          <cell r="C31" t="str">
            <v>1000KL</v>
          </cell>
          <cell r="D31">
            <v>147</v>
          </cell>
          <cell r="E31">
            <v>178</v>
          </cell>
          <cell r="F31">
            <v>144.66900000000001</v>
          </cell>
          <cell r="G31">
            <v>185.24459685843499</v>
          </cell>
          <cell r="H31">
            <v>124.101</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row>
        <row r="33">
          <cell r="A33">
            <v>14</v>
          </cell>
          <cell r="B33" t="str">
            <v xml:space="preserve">Specific    Fuel Oil      Consumption </v>
          </cell>
          <cell r="C33" t="str">
            <v>ml/Kwh</v>
          </cell>
          <cell r="D33">
            <v>12.72</v>
          </cell>
          <cell r="E33">
            <v>14.43</v>
          </cell>
          <cell r="F33">
            <v>10.851675244102497</v>
          </cell>
          <cell r="G33">
            <v>12.532447528026529</v>
          </cell>
          <cell r="H33">
            <v>7.72</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row>
        <row r="35">
          <cell r="A35">
            <v>16</v>
          </cell>
          <cell r="B35" t="str">
            <v>Thermal  Auxiliary Consumption   Total</v>
          </cell>
          <cell r="C35" t="str">
            <v>MU</v>
          </cell>
          <cell r="D35">
            <v>1235.3499999999999</v>
          </cell>
          <cell r="E35">
            <v>1288.0999999999999</v>
          </cell>
          <cell r="F35">
            <v>1394.5</v>
          </cell>
          <cell r="G35">
            <v>1558.7317929999999</v>
          </cell>
          <cell r="H35">
            <v>1648.2</v>
          </cell>
        </row>
        <row r="36">
          <cell r="A36">
            <v>17</v>
          </cell>
          <cell r="B36" t="str">
            <v>Thermal  Auxiliary Consumption   Percentage</v>
          </cell>
          <cell r="C36" t="str">
            <v>%</v>
          </cell>
          <cell r="D36">
            <v>10.67</v>
          </cell>
          <cell r="E36">
            <v>10.4</v>
          </cell>
          <cell r="F36">
            <v>10.449094587326698</v>
          </cell>
          <cell r="G36">
            <v>10.545367982294113</v>
          </cell>
          <cell r="H36">
            <v>10.255516804748822</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row>
        <row r="38">
          <cell r="A38" t="str">
            <v>Note :-</v>
          </cell>
          <cell r="B38" t="str">
            <v>91-92</v>
          </cell>
          <cell r="C38">
            <v>400</v>
          </cell>
          <cell r="D38">
            <v>2040</v>
          </cell>
          <cell r="E38">
            <v>1473.96</v>
          </cell>
          <cell r="F38">
            <v>72.252941176470586</v>
          </cell>
          <cell r="G38">
            <v>58.622000000000007</v>
          </cell>
          <cell r="H38">
            <v>41.950136612021858</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row>
        <row r="43">
          <cell r="A43">
            <v>5</v>
          </cell>
          <cell r="B43" t="str">
            <v>Totals  may  not  tally  due  to  rounding  off.</v>
          </cell>
          <cell r="C43">
            <v>400</v>
          </cell>
          <cell r="D43">
            <v>2100</v>
          </cell>
          <cell r="E43">
            <v>2372.1999999999998</v>
          </cell>
          <cell r="F43">
            <v>112.96190476190475</v>
          </cell>
          <cell r="G43">
            <v>79.72</v>
          </cell>
          <cell r="H43">
            <v>67.699771689497709</v>
          </cell>
        </row>
        <row r="44">
          <cell r="B44" t="str">
            <v>97-98</v>
          </cell>
          <cell r="C44">
            <v>400</v>
          </cell>
          <cell r="D44">
            <v>2050</v>
          </cell>
          <cell r="E44">
            <v>2476.12</v>
          </cell>
          <cell r="F44">
            <v>120.78634146341463</v>
          </cell>
          <cell r="G44">
            <v>83.44</v>
          </cell>
          <cell r="H44">
            <v>70.665525114155244</v>
          </cell>
        </row>
        <row r="45">
          <cell r="A45" t="str">
            <v>EXECUTIVE SUMMARY</v>
          </cell>
          <cell r="B45" t="str">
            <v>98-99</v>
          </cell>
          <cell r="C45">
            <v>400</v>
          </cell>
          <cell r="D45">
            <v>2100</v>
          </cell>
          <cell r="E45">
            <v>1797.15</v>
          </cell>
          <cell r="F45">
            <v>85.578571428571422</v>
          </cell>
          <cell r="G45">
            <v>59.9</v>
          </cell>
          <cell r="H45">
            <v>51.288527397260275</v>
          </cell>
        </row>
        <row r="46">
          <cell r="A46" t="str">
            <v>96-97 to 00-01</v>
          </cell>
          <cell r="B46" t="str">
            <v>99-00</v>
          </cell>
          <cell r="C46">
            <v>400</v>
          </cell>
          <cell r="D46">
            <v>1900</v>
          </cell>
          <cell r="E46">
            <v>2340.6999999999998</v>
          </cell>
          <cell r="F46">
            <v>123.19473684210524</v>
          </cell>
          <cell r="G46">
            <v>81.099999999999994</v>
          </cell>
          <cell r="H46">
            <v>66.599999999999994</v>
          </cell>
        </row>
        <row r="47">
          <cell r="A47" t="str">
            <v>THERMAL GENETRATION</v>
          </cell>
          <cell r="B47" t="str">
            <v>00-01</v>
          </cell>
          <cell r="C47">
            <v>400</v>
          </cell>
          <cell r="D47">
            <v>2000</v>
          </cell>
          <cell r="E47">
            <v>2182.83</v>
          </cell>
          <cell r="F47">
            <v>109.14149999999999</v>
          </cell>
          <cell r="G47">
            <v>74.38</v>
          </cell>
          <cell r="H47">
            <v>62.3</v>
          </cell>
        </row>
        <row r="48">
          <cell r="A48" t="str">
            <v/>
          </cell>
          <cell r="B48" t="str">
            <v>P A R T I C U L A R S</v>
          </cell>
          <cell r="C48">
            <v>0</v>
          </cell>
          <cell r="D48" t="str">
            <v>96-97</v>
          </cell>
          <cell r="E48" t="str">
            <v>97-98</v>
          </cell>
          <cell r="F48" t="str">
            <v>98-99</v>
          </cell>
          <cell r="G48" t="str">
            <v>99-00</v>
          </cell>
          <cell r="H48" t="str">
            <v>00-01</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row>
        <row r="52">
          <cell r="A52">
            <v>4</v>
          </cell>
          <cell r="B52" t="str">
            <v>Plant    Utilisation    Factor            **</v>
          </cell>
          <cell r="C52" t="str">
            <v>%</v>
          </cell>
          <cell r="D52">
            <v>62.26</v>
          </cell>
          <cell r="E52">
            <v>66.319999999999993</v>
          </cell>
          <cell r="F52">
            <v>68.180000000000007</v>
          </cell>
          <cell r="G52">
            <v>69.42</v>
          </cell>
          <cell r="H52">
            <v>66.349999999999994</v>
          </cell>
        </row>
        <row r="53">
          <cell r="A53">
            <v>5</v>
          </cell>
          <cell r="B53" t="str">
            <v>Plant    Availibility   Factor              **</v>
          </cell>
          <cell r="C53" t="str">
            <v>%</v>
          </cell>
          <cell r="D53">
            <v>74.900000000000006</v>
          </cell>
          <cell r="E53">
            <v>76.290000000000006</v>
          </cell>
          <cell r="F53">
            <v>77.22</v>
          </cell>
          <cell r="G53">
            <v>79.09</v>
          </cell>
          <cell r="H53">
            <v>77.67</v>
          </cell>
        </row>
        <row r="54">
          <cell r="A54">
            <v>6</v>
          </cell>
          <cell r="B54" t="str">
            <v>Partial  Unavailability Factor         **</v>
          </cell>
          <cell r="C54" t="str">
            <v>%</v>
          </cell>
          <cell r="D54">
            <v>12.64</v>
          </cell>
          <cell r="E54">
            <v>9.9700000000000006</v>
          </cell>
          <cell r="F54">
            <v>9.0399999999999991</v>
          </cell>
          <cell r="G54">
            <v>9.67</v>
          </cell>
          <cell r="H54">
            <v>11.32</v>
          </cell>
        </row>
        <row r="55">
          <cell r="A55" t="str">
            <v>a</v>
          </cell>
          <cell r="B55" t="str">
            <v>Main Boiler</v>
          </cell>
          <cell r="C55" t="str">
            <v>%</v>
          </cell>
          <cell r="D55">
            <v>1.4</v>
          </cell>
          <cell r="E55">
            <v>1.17</v>
          </cell>
          <cell r="F55">
            <v>1.91</v>
          </cell>
          <cell r="G55">
            <v>2.62</v>
          </cell>
          <cell r="H55">
            <v>4061.5740000000001</v>
          </cell>
        </row>
        <row r="56">
          <cell r="A56" t="str">
            <v>b</v>
          </cell>
          <cell r="B56" t="str">
            <v>Boiler Auxiliaries(Mainly Mills)</v>
          </cell>
          <cell r="C56" t="str">
            <v>%</v>
          </cell>
          <cell r="D56">
            <v>4.9000000000000004</v>
          </cell>
          <cell r="E56">
            <v>3.07</v>
          </cell>
          <cell r="F56">
            <v>1.57</v>
          </cell>
          <cell r="G56">
            <v>1.89</v>
          </cell>
          <cell r="H56">
            <v>25</v>
          </cell>
        </row>
        <row r="57">
          <cell r="A57" t="str">
            <v>c</v>
          </cell>
          <cell r="B57" t="str">
            <v>Turbine</v>
          </cell>
          <cell r="C57" t="str">
            <v>%</v>
          </cell>
          <cell r="D57">
            <v>1.1000000000000001</v>
          </cell>
          <cell r="E57">
            <v>0.98</v>
          </cell>
          <cell r="F57">
            <v>1.42</v>
          </cell>
          <cell r="G57">
            <v>1.06</v>
          </cell>
          <cell r="H57">
            <v>13.2</v>
          </cell>
        </row>
        <row r="58">
          <cell r="A58" t="str">
            <v>d</v>
          </cell>
          <cell r="B58" t="str">
            <v>Turbine Auxiliaries</v>
          </cell>
          <cell r="C58" t="str">
            <v>%</v>
          </cell>
          <cell r="D58">
            <v>0.9</v>
          </cell>
          <cell r="E58">
            <v>0.49</v>
          </cell>
          <cell r="F58">
            <v>0.42</v>
          </cell>
          <cell r="G58">
            <v>0.63</v>
          </cell>
          <cell r="H58">
            <v>2808.83</v>
          </cell>
        </row>
        <row r="59">
          <cell r="A59" t="str">
            <v>e</v>
          </cell>
          <cell r="B59" t="str">
            <v>Generator</v>
          </cell>
          <cell r="C59" t="str">
            <v>%</v>
          </cell>
          <cell r="D59">
            <v>0.3</v>
          </cell>
          <cell r="E59">
            <v>0.27</v>
          </cell>
          <cell r="F59">
            <v>0.2</v>
          </cell>
          <cell r="G59">
            <v>0.48</v>
          </cell>
          <cell r="H59">
            <v>669</v>
          </cell>
        </row>
        <row r="60">
          <cell r="A60" t="str">
            <v>f</v>
          </cell>
          <cell r="B60" t="str">
            <v>Electrical</v>
          </cell>
          <cell r="C60" t="str">
            <v>%</v>
          </cell>
          <cell r="D60">
            <v>0.8</v>
          </cell>
          <cell r="E60">
            <v>1.96</v>
          </cell>
          <cell r="F60">
            <v>2.1</v>
          </cell>
          <cell r="G60">
            <v>0.81</v>
          </cell>
          <cell r="H60">
            <v>9.1300000000000008</v>
          </cell>
        </row>
        <row r="61">
          <cell r="A61" t="str">
            <v>g</v>
          </cell>
          <cell r="B61" t="str">
            <v>Coal related (Quality ,Quantity ,Handling ,wet coal)</v>
          </cell>
          <cell r="C61" t="str">
            <v>%</v>
          </cell>
          <cell r="D61">
            <v>3.3</v>
          </cell>
          <cell r="E61">
            <v>2.4900000000000002</v>
          </cell>
          <cell r="F61">
            <v>1.19</v>
          </cell>
          <cell r="G61">
            <v>1.6</v>
          </cell>
          <cell r="H61">
            <v>1426.91</v>
          </cell>
        </row>
        <row r="62">
          <cell r="A62" t="str">
            <v>h</v>
          </cell>
          <cell r="B62" t="str">
            <v>Others</v>
          </cell>
          <cell r="C62" t="str">
            <v>%</v>
          </cell>
          <cell r="D62">
            <v>0.1</v>
          </cell>
          <cell r="E62">
            <v>0</v>
          </cell>
          <cell r="F62">
            <v>0</v>
          </cell>
          <cell r="G62">
            <v>0.2</v>
          </cell>
          <cell r="H62">
            <v>157</v>
          </cell>
        </row>
        <row r="63">
          <cell r="A63">
            <v>7</v>
          </cell>
          <cell r="B63" t="str">
            <v xml:space="preserve">Planned  Outage         Rate          </v>
          </cell>
          <cell r="C63" t="str">
            <v>MU</v>
          </cell>
          <cell r="D63">
            <v>4231.29</v>
          </cell>
          <cell r="E63">
            <v>3432.3410099999996</v>
          </cell>
          <cell r="F63">
            <v>3544</v>
          </cell>
          <cell r="G63">
            <v>3784.7</v>
          </cell>
          <cell r="H63">
            <v>4061.5740000000001</v>
          </cell>
        </row>
        <row r="64">
          <cell r="A64" t="str">
            <v>a</v>
          </cell>
          <cell r="B64" t="str">
            <v>99-00</v>
          </cell>
          <cell r="C64" t="str">
            <v>No</v>
          </cell>
          <cell r="D64">
            <v>24</v>
          </cell>
          <cell r="E64">
            <v>24</v>
          </cell>
          <cell r="F64">
            <v>20</v>
          </cell>
          <cell r="G64">
            <v>24</v>
          </cell>
          <cell r="H64">
            <v>24</v>
          </cell>
        </row>
        <row r="65">
          <cell r="A65" t="str">
            <v>b</v>
          </cell>
          <cell r="B65" t="str">
            <v xml:space="preserve">                                                       **</v>
          </cell>
          <cell r="C65" t="str">
            <v>%</v>
          </cell>
          <cell r="D65">
            <v>15.62</v>
          </cell>
          <cell r="E65">
            <v>12.67</v>
          </cell>
          <cell r="F65">
            <v>13.08</v>
          </cell>
          <cell r="G65">
            <v>13.05</v>
          </cell>
          <cell r="H65">
            <v>13.2</v>
          </cell>
        </row>
        <row r="66">
          <cell r="A66">
            <v>8</v>
          </cell>
          <cell r="B66" t="str">
            <v xml:space="preserve">Forced   Outage   </v>
          </cell>
          <cell r="C66" t="str">
            <v>MU</v>
          </cell>
          <cell r="D66">
            <v>2568.61</v>
          </cell>
          <cell r="E66">
            <v>2988.0600899999995</v>
          </cell>
          <cell r="F66">
            <v>2626.63</v>
          </cell>
          <cell r="G66">
            <v>2200.5</v>
          </cell>
          <cell r="H66">
            <v>4061.5740000000001</v>
          </cell>
        </row>
        <row r="67">
          <cell r="A67" t="str">
            <v>a</v>
          </cell>
          <cell r="B67" t="str">
            <v>88-89</v>
          </cell>
          <cell r="C67" t="str">
            <v>No</v>
          </cell>
          <cell r="D67">
            <v>679</v>
          </cell>
          <cell r="E67">
            <v>662</v>
          </cell>
          <cell r="F67">
            <v>618</v>
          </cell>
          <cell r="G67">
            <v>570</v>
          </cell>
          <cell r="H67">
            <v>669</v>
          </cell>
        </row>
        <row r="68">
          <cell r="A68" t="str">
            <v>b</v>
          </cell>
          <cell r="B68" t="str">
            <v xml:space="preserve">                                                      **</v>
          </cell>
          <cell r="C68" t="str">
            <v>%</v>
          </cell>
          <cell r="D68">
            <v>9.48</v>
          </cell>
          <cell r="E68">
            <v>11.03</v>
          </cell>
          <cell r="F68">
            <v>9.69</v>
          </cell>
          <cell r="G68">
            <v>7.84</v>
          </cell>
          <cell r="H68">
            <v>9.1300000000000008</v>
          </cell>
        </row>
        <row r="69">
          <cell r="A69" t="str">
            <v>c</v>
          </cell>
          <cell r="B69" t="str">
            <v>Boiler Tube Leakages</v>
          </cell>
          <cell r="C69" t="str">
            <v>MU</v>
          </cell>
          <cell r="D69">
            <v>1719</v>
          </cell>
          <cell r="E69">
            <v>1560.40128</v>
          </cell>
          <cell r="F69">
            <v>1408.83</v>
          </cell>
          <cell r="G69">
            <v>1466.97</v>
          </cell>
          <cell r="H69">
            <v>1426.91</v>
          </cell>
        </row>
        <row r="70">
          <cell r="A70" t="str">
            <v>d</v>
          </cell>
          <cell r="B70" t="str">
            <v>91-92</v>
          </cell>
          <cell r="C70" t="str">
            <v>No</v>
          </cell>
          <cell r="D70">
            <v>185</v>
          </cell>
          <cell r="E70">
            <v>197</v>
          </cell>
          <cell r="F70">
            <v>191</v>
          </cell>
          <cell r="G70">
            <v>184</v>
          </cell>
          <cell r="H70">
            <v>157</v>
          </cell>
        </row>
        <row r="71">
          <cell r="A71" t="str">
            <v>e</v>
          </cell>
          <cell r="B71" t="str">
            <v>92-93</v>
          </cell>
          <cell r="C71" t="str">
            <v>%</v>
          </cell>
          <cell r="D71">
            <v>6.34</v>
          </cell>
          <cell r="E71">
            <v>5.76</v>
          </cell>
          <cell r="F71">
            <v>5.2</v>
          </cell>
          <cell r="G71">
            <v>5.4</v>
          </cell>
          <cell r="H71">
            <v>4.6399999999999997</v>
          </cell>
        </row>
        <row r="72">
          <cell r="A72">
            <v>9</v>
          </cell>
          <cell r="B72" t="str">
            <v>Total          Coal           Consumption</v>
          </cell>
          <cell r="C72" t="str">
            <v>1000MT</v>
          </cell>
          <cell r="D72">
            <v>13482.3</v>
          </cell>
          <cell r="E72">
            <v>14265.226000000001</v>
          </cell>
          <cell r="F72">
            <v>14547.769</v>
          </cell>
          <cell r="G72">
            <v>15648.859</v>
          </cell>
          <cell r="H72">
            <v>16020.288</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row>
        <row r="74">
          <cell r="A74">
            <v>11</v>
          </cell>
          <cell r="B74" t="str">
            <v>Specific    Coal           Consumption</v>
          </cell>
          <cell r="C74" t="str">
            <v>Kg/Kwh</v>
          </cell>
          <cell r="D74">
            <v>0.8</v>
          </cell>
          <cell r="E74">
            <v>0.79</v>
          </cell>
          <cell r="F74">
            <v>0.79</v>
          </cell>
          <cell r="G74">
            <v>0.78</v>
          </cell>
          <cell r="H74">
            <v>0.78</v>
          </cell>
        </row>
        <row r="75">
          <cell r="A75">
            <v>12</v>
          </cell>
          <cell r="B75" t="str">
            <v>Total          Fuel Oil     Consumption</v>
          </cell>
          <cell r="C75" t="str">
            <v>1000KL</v>
          </cell>
          <cell r="D75">
            <v>86.83</v>
          </cell>
          <cell r="E75">
            <v>66.355000000000004</v>
          </cell>
          <cell r="F75">
            <v>51.347000000000001</v>
          </cell>
          <cell r="G75">
            <v>58.731999999999999</v>
          </cell>
          <cell r="H75">
            <v>65.579260000000005</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row>
        <row r="77">
          <cell r="A77">
            <v>14</v>
          </cell>
          <cell r="B77" t="str">
            <v xml:space="preserve">Specific    Fuel Oil      Consumption </v>
          </cell>
          <cell r="C77" t="str">
            <v>ml/Kwh</v>
          </cell>
          <cell r="D77">
            <v>5.15</v>
          </cell>
          <cell r="E77">
            <v>3.69</v>
          </cell>
          <cell r="F77">
            <v>2.78</v>
          </cell>
          <cell r="G77">
            <v>2.29</v>
          </cell>
          <cell r="H77">
            <v>3.22</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row>
        <row r="79">
          <cell r="A79">
            <v>16</v>
          </cell>
          <cell r="B79" t="str">
            <v>Thermal  Auxiliary Consumption   Total</v>
          </cell>
          <cell r="C79" t="str">
            <v>MU</v>
          </cell>
          <cell r="D79">
            <v>1650.79</v>
          </cell>
          <cell r="E79">
            <v>1766.22</v>
          </cell>
          <cell r="F79">
            <v>1783.99</v>
          </cell>
          <cell r="G79">
            <v>1952.78</v>
          </cell>
          <cell r="H79">
            <v>1982.05</v>
          </cell>
        </row>
        <row r="80">
          <cell r="A80">
            <v>17</v>
          </cell>
          <cell r="B80" t="str">
            <v>Thermal  Auxiliary Consumption   Percentage</v>
          </cell>
          <cell r="C80" t="str">
            <v>%</v>
          </cell>
          <cell r="D80">
            <v>9.7871164767590138</v>
          </cell>
          <cell r="E80">
            <v>9.8305197949539984</v>
          </cell>
          <cell r="F80">
            <v>9.66</v>
          </cell>
          <cell r="G80">
            <v>9.69</v>
          </cell>
          <cell r="H80">
            <v>9.7100000000000009</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row>
        <row r="82">
          <cell r="A82" t="str">
            <v>Note :-</v>
          </cell>
          <cell r="B82" t="str">
            <v>89-90</v>
          </cell>
          <cell r="C82">
            <v>840</v>
          </cell>
          <cell r="D82">
            <v>3560</v>
          </cell>
          <cell r="E82">
            <v>4053.42</v>
          </cell>
          <cell r="F82">
            <v>113.86011235955056</v>
          </cell>
          <cell r="G82">
            <v>63.195</v>
          </cell>
          <cell r="H82">
            <v>55.085616438356162</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row>
        <row r="87">
          <cell r="A87">
            <v>5</v>
          </cell>
          <cell r="B87" t="str">
            <v>Totals  may  not  tally  due  to  rounding  off.</v>
          </cell>
          <cell r="C87">
            <v>840</v>
          </cell>
          <cell r="D87">
            <v>5000</v>
          </cell>
          <cell r="E87">
            <v>4455</v>
          </cell>
          <cell r="F87">
            <v>89.1</v>
          </cell>
          <cell r="G87">
            <v>72.3</v>
          </cell>
          <cell r="H87">
            <v>60.543052837573384</v>
          </cell>
        </row>
        <row r="88">
          <cell r="B88" t="str">
            <v>95-96</v>
          </cell>
          <cell r="C88">
            <v>840</v>
          </cell>
          <cell r="D88">
            <v>5050</v>
          </cell>
          <cell r="E88">
            <v>4660.8</v>
          </cell>
          <cell r="F88">
            <v>92.29306930693069</v>
          </cell>
          <cell r="G88">
            <v>73</v>
          </cell>
          <cell r="H88">
            <v>63.16679677335415</v>
          </cell>
        </row>
        <row r="89">
          <cell r="A89" t="str">
            <v>EXECUTIVE SUMMARY</v>
          </cell>
          <cell r="B89" t="str">
            <v>96-97</v>
          </cell>
          <cell r="C89">
            <v>840</v>
          </cell>
          <cell r="D89">
            <v>5100</v>
          </cell>
          <cell r="E89">
            <v>4913.1000000000004</v>
          </cell>
          <cell r="F89">
            <v>96.335294117647067</v>
          </cell>
          <cell r="G89">
            <v>76.599999999999994</v>
          </cell>
          <cell r="H89">
            <v>66.768590998043067</v>
          </cell>
        </row>
        <row r="90">
          <cell r="A90" t="str">
            <v>91-92 to 95-96</v>
          </cell>
          <cell r="B90" t="str">
            <v>97-98</v>
          </cell>
          <cell r="C90">
            <v>840</v>
          </cell>
          <cell r="D90">
            <v>5100</v>
          </cell>
          <cell r="E90">
            <v>5031.22</v>
          </cell>
          <cell r="F90">
            <v>98.651372549019612</v>
          </cell>
          <cell r="G90">
            <v>76.599999999999994</v>
          </cell>
          <cell r="H90">
            <v>68.373831267666887</v>
          </cell>
        </row>
        <row r="91">
          <cell r="A91" t="str">
            <v xml:space="preserve"> HYDEL GENETRATION</v>
          </cell>
          <cell r="B91" t="str">
            <v>98-99</v>
          </cell>
          <cell r="C91">
            <v>840</v>
          </cell>
          <cell r="D91">
            <v>5200</v>
          </cell>
          <cell r="E91">
            <v>5318.17</v>
          </cell>
          <cell r="F91">
            <v>102.27249999999999</v>
          </cell>
          <cell r="G91">
            <v>76.599999999999994</v>
          </cell>
          <cell r="H91">
            <v>72.273456186127419</v>
          </cell>
        </row>
        <row r="92">
          <cell r="A92" t="str">
            <v/>
          </cell>
          <cell r="B92" t="str">
            <v>P A R T I C U L A R S</v>
          </cell>
          <cell r="C92">
            <v>840</v>
          </cell>
          <cell r="D92" t="str">
            <v>91-92</v>
          </cell>
          <cell r="E92" t="str">
            <v>92-93</v>
          </cell>
          <cell r="F92" t="str">
            <v>93-94</v>
          </cell>
          <cell r="G92" t="str">
            <v>94-95</v>
          </cell>
          <cell r="H92" t="str">
            <v xml:space="preserve">95-96 </v>
          </cell>
        </row>
        <row r="93">
          <cell r="A93">
            <v>1</v>
          </cell>
          <cell r="B93" t="str">
            <v>Hydel Generation(G'sagar+Pench+Bargi+Tons+ B'pur+HB))</v>
          </cell>
          <cell r="C93" t="str">
            <v>MU</v>
          </cell>
          <cell r="D93">
            <v>1324.15</v>
          </cell>
          <cell r="E93">
            <v>1295.48</v>
          </cell>
          <cell r="F93">
            <v>1589.68</v>
          </cell>
          <cell r="G93">
            <v>2280.4742339999998</v>
          </cell>
          <cell r="H93">
            <v>2141.34</v>
          </cell>
        </row>
        <row r="94">
          <cell r="A94">
            <v>2</v>
          </cell>
          <cell r="B94" t="str">
            <v xml:space="preserve">Target (PLAN )   </v>
          </cell>
          <cell r="C94" t="str">
            <v>MU</v>
          </cell>
          <cell r="D94">
            <v>1771</v>
          </cell>
          <cell r="E94">
            <v>1870</v>
          </cell>
          <cell r="F94">
            <v>1870</v>
          </cell>
          <cell r="G94">
            <v>1965</v>
          </cell>
          <cell r="H94">
            <v>2035</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row>
        <row r="98">
          <cell r="A98">
            <v>6</v>
          </cell>
          <cell r="B98" t="str">
            <v>ACHIEVEMENT Percentage of ( 5 )</v>
          </cell>
          <cell r="C98" t="str">
            <v>%</v>
          </cell>
          <cell r="D98">
            <v>81.183098591549296</v>
          </cell>
          <cell r="E98">
            <v>77.976780185758514</v>
          </cell>
          <cell r="F98">
            <v>83.32964824120603</v>
          </cell>
          <cell r="G98">
            <v>120.76748589143152</v>
          </cell>
          <cell r="H98">
            <v>109.41</v>
          </cell>
        </row>
        <row r="99">
          <cell r="A99">
            <v>7</v>
          </cell>
          <cell r="B99" t="str">
            <v xml:space="preserve">Reservoir Level at the end </v>
          </cell>
          <cell r="C99">
            <v>60</v>
          </cell>
          <cell r="D99">
            <v>300</v>
          </cell>
          <cell r="E99">
            <v>375.32</v>
          </cell>
          <cell r="F99">
            <v>125.10666666666667</v>
          </cell>
          <cell r="G99">
            <v>87.49</v>
          </cell>
          <cell r="H99">
            <v>71.407914764079152</v>
          </cell>
        </row>
        <row r="100">
          <cell r="A100" t="str">
            <v>a</v>
          </cell>
          <cell r="B100" t="str">
            <v>GANDHISAGAR     MDDL   1250.00 Ft</v>
          </cell>
          <cell r="C100" t="str">
            <v>FT</v>
          </cell>
          <cell r="D100">
            <v>1284.51</v>
          </cell>
          <cell r="E100">
            <v>1253.47</v>
          </cell>
          <cell r="F100">
            <v>1250.8900000000001</v>
          </cell>
          <cell r="G100">
            <v>1295.67</v>
          </cell>
          <cell r="H100">
            <v>1288.95</v>
          </cell>
        </row>
        <row r="101">
          <cell r="A101" t="str">
            <v/>
          </cell>
          <cell r="B101" t="str">
            <v>Energy   Contents   in   MKwh</v>
          </cell>
          <cell r="C101" t="str">
            <v>MU</v>
          </cell>
          <cell r="D101">
            <v>245</v>
          </cell>
          <cell r="E101">
            <v>14.5</v>
          </cell>
          <cell r="F101">
            <v>3.56</v>
          </cell>
          <cell r="G101">
            <v>408.4</v>
          </cell>
          <cell r="H101">
            <v>310</v>
          </cell>
        </row>
        <row r="102">
          <cell r="A102" t="str">
            <v>b</v>
          </cell>
          <cell r="B102" t="str">
            <v>PENCH           MDDL    464.50 M</v>
          </cell>
          <cell r="C102" t="str">
            <v>M</v>
          </cell>
          <cell r="D102">
            <v>464.42</v>
          </cell>
          <cell r="E102">
            <v>474.87</v>
          </cell>
          <cell r="F102">
            <v>483.64</v>
          </cell>
          <cell r="G102">
            <v>482.5</v>
          </cell>
          <cell r="H102">
            <v>472.9</v>
          </cell>
        </row>
        <row r="103">
          <cell r="A103" t="str">
            <v/>
          </cell>
          <cell r="B103" t="str">
            <v>Energy   Contents   in   MKwh</v>
          </cell>
          <cell r="C103" t="str">
            <v>MU</v>
          </cell>
          <cell r="D103">
            <v>2.5</v>
          </cell>
          <cell r="E103">
            <v>83</v>
          </cell>
          <cell r="F103">
            <v>222.16</v>
          </cell>
          <cell r="G103">
            <v>202</v>
          </cell>
          <cell r="H103">
            <v>63</v>
          </cell>
        </row>
        <row r="104">
          <cell r="A104" t="str">
            <v>c</v>
          </cell>
          <cell r="B104" t="str">
            <v>BARGI           MDDL    403.50 M</v>
          </cell>
          <cell r="C104" t="str">
            <v>M</v>
          </cell>
          <cell r="D104">
            <v>409</v>
          </cell>
          <cell r="E104">
            <v>414.4</v>
          </cell>
          <cell r="F104">
            <v>413.55</v>
          </cell>
          <cell r="G104">
            <v>418.15</v>
          </cell>
          <cell r="H104">
            <v>411.8</v>
          </cell>
        </row>
        <row r="105">
          <cell r="A105" t="str">
            <v/>
          </cell>
          <cell r="B105" t="str">
            <v>Energy   Contents   in   MKwh</v>
          </cell>
          <cell r="C105" t="str">
            <v>MU</v>
          </cell>
          <cell r="D105">
            <v>44</v>
          </cell>
          <cell r="E105">
            <v>113</v>
          </cell>
          <cell r="F105">
            <v>100.15</v>
          </cell>
          <cell r="G105">
            <v>192.75</v>
          </cell>
          <cell r="H105">
            <v>77</v>
          </cell>
        </row>
        <row r="106">
          <cell r="A106" t="str">
            <v>d</v>
          </cell>
          <cell r="B106" t="str">
            <v>TONS            MDDL    275.00 M</v>
          </cell>
          <cell r="C106" t="str">
            <v>M</v>
          </cell>
          <cell r="D106">
            <v>300</v>
          </cell>
          <cell r="E106">
            <v>294.39999999999998</v>
          </cell>
          <cell r="F106">
            <v>277.10000000000002</v>
          </cell>
          <cell r="G106">
            <v>277.3</v>
          </cell>
          <cell r="H106">
            <v>277.3</v>
          </cell>
        </row>
        <row r="107">
          <cell r="A107" t="str">
            <v/>
          </cell>
          <cell r="B107" t="str">
            <v>Energy   Contents   in   MKwh</v>
          </cell>
          <cell r="C107" t="str">
            <v>MU</v>
          </cell>
          <cell r="D107">
            <v>300</v>
          </cell>
          <cell r="E107">
            <v>258.89999999999998</v>
          </cell>
          <cell r="F107">
            <v>1.1279999999999999</v>
          </cell>
          <cell r="G107">
            <v>0</v>
          </cell>
          <cell r="H107">
            <v>0</v>
          </cell>
        </row>
        <row r="108">
          <cell r="A108" t="str">
            <v>e</v>
          </cell>
          <cell r="B108" t="str">
            <v>BIRSINGHPUR     MDDL    471.00 M</v>
          </cell>
          <cell r="C108" t="str">
            <v>M</v>
          </cell>
          <cell r="D108">
            <v>300</v>
          </cell>
          <cell r="E108">
            <v>251.97</v>
          </cell>
          <cell r="F108">
            <v>475.97</v>
          </cell>
          <cell r="G108">
            <v>475.1</v>
          </cell>
          <cell r="H108">
            <v>475.34</v>
          </cell>
        </row>
        <row r="109">
          <cell r="A109" t="str">
            <v/>
          </cell>
          <cell r="B109" t="str">
            <v>Energy   Contents   in   MKwh</v>
          </cell>
          <cell r="C109" t="str">
            <v>MU</v>
          </cell>
          <cell r="D109">
            <v>300</v>
          </cell>
          <cell r="E109">
            <v>202.17</v>
          </cell>
          <cell r="F109">
            <v>4.7477</v>
          </cell>
          <cell r="G109">
            <v>4.5209999999999999</v>
          </cell>
          <cell r="H109">
            <v>4.5</v>
          </cell>
        </row>
        <row r="110">
          <cell r="A110" t="str">
            <v>f</v>
          </cell>
          <cell r="B110" t="str">
            <v>HASDEO-BANGO    MDDL    329.79 M</v>
          </cell>
          <cell r="C110" t="str">
            <v>M</v>
          </cell>
          <cell r="D110">
            <v>250</v>
          </cell>
          <cell r="E110">
            <v>248.2</v>
          </cell>
          <cell r="F110" t="str">
            <v>N.A.</v>
          </cell>
          <cell r="G110">
            <v>353.12</v>
          </cell>
          <cell r="H110">
            <v>347.98</v>
          </cell>
        </row>
        <row r="111">
          <cell r="A111" t="str">
            <v/>
          </cell>
          <cell r="B111" t="str">
            <v>Energy   Contents   in   MKwh</v>
          </cell>
          <cell r="C111" t="str">
            <v>MU</v>
          </cell>
          <cell r="D111">
            <v>250</v>
          </cell>
          <cell r="E111">
            <v>180.96</v>
          </cell>
          <cell r="F111" t="str">
            <v>-</v>
          </cell>
          <cell r="G111">
            <v>152.76295999999999</v>
          </cell>
          <cell r="H111">
            <v>94</v>
          </cell>
        </row>
        <row r="112">
          <cell r="A112" t="str">
            <v>g</v>
          </cell>
          <cell r="B112" t="str">
            <v xml:space="preserve">RAJGHAT     MDDL    </v>
          </cell>
          <cell r="C112" t="str">
            <v>M</v>
          </cell>
          <cell r="D112">
            <v>280</v>
          </cell>
          <cell r="E112">
            <v>228.44</v>
          </cell>
          <cell r="F112" t="str">
            <v>N.A.</v>
          </cell>
          <cell r="G112">
            <v>353.12</v>
          </cell>
          <cell r="H112" t="str">
            <v/>
          </cell>
        </row>
        <row r="113">
          <cell r="A113" t="str">
            <v/>
          </cell>
          <cell r="B113" t="str">
            <v>Energy   Contents   in   MKwh</v>
          </cell>
          <cell r="C113" t="str">
            <v>MU</v>
          </cell>
          <cell r="D113">
            <v>1250</v>
          </cell>
          <cell r="E113">
            <v>1209.6600000000001</v>
          </cell>
          <cell r="F113" t="str">
            <v>-</v>
          </cell>
          <cell r="G113">
            <v>152.76295999999999</v>
          </cell>
          <cell r="H113" t="str">
            <v/>
          </cell>
        </row>
        <row r="114">
          <cell r="A114" t="str">
            <v/>
          </cell>
          <cell r="B114" t="str">
            <v>M.P.E.B. GENERATION  AS PER SHARE</v>
          </cell>
          <cell r="C114">
            <v>240</v>
          </cell>
          <cell r="D114">
            <v>1310</v>
          </cell>
          <cell r="E114">
            <v>988.66</v>
          </cell>
          <cell r="F114">
            <v>75.470229007633591</v>
          </cell>
          <cell r="G114">
            <v>69.31</v>
          </cell>
          <cell r="H114">
            <v>47.025304414003045</v>
          </cell>
        </row>
        <row r="115">
          <cell r="A115">
            <v>1</v>
          </cell>
          <cell r="B115" t="str">
            <v>THERMAL  ( Excl. 40% Satpura I)</v>
          </cell>
          <cell r="C115" t="str">
            <v>MU</v>
          </cell>
          <cell r="D115">
            <v>11025.74</v>
          </cell>
          <cell r="E115">
            <v>11747.67</v>
          </cell>
          <cell r="F115">
            <v>12723.74</v>
          </cell>
          <cell r="G115">
            <v>14182.079879999999</v>
          </cell>
          <cell r="H115">
            <v>15345.74</v>
          </cell>
        </row>
        <row r="116">
          <cell r="A116">
            <v>2</v>
          </cell>
          <cell r="B116" t="str">
            <v>HYDEL    ( Excl. 50 % Chambal &amp; 1/3 Pench )</v>
          </cell>
          <cell r="C116" t="str">
            <v>MU</v>
          </cell>
          <cell r="D116">
            <v>1498.64</v>
          </cell>
          <cell r="E116">
            <v>1511.49</v>
          </cell>
          <cell r="F116">
            <v>1658.26</v>
          </cell>
          <cell r="G116">
            <v>2415.3094620000002</v>
          </cell>
          <cell r="H116">
            <v>2253.15</v>
          </cell>
        </row>
        <row r="117">
          <cell r="A117">
            <v>3</v>
          </cell>
          <cell r="B117" t="str">
            <v>TOTAL</v>
          </cell>
          <cell r="C117" t="str">
            <v>MU</v>
          </cell>
          <cell r="D117">
            <v>12524.38</v>
          </cell>
          <cell r="E117">
            <v>13259.16</v>
          </cell>
          <cell r="F117">
            <v>14382</v>
          </cell>
          <cell r="G117">
            <v>16597.389341999999</v>
          </cell>
          <cell r="H117">
            <v>17598.88</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row>
        <row r="120">
          <cell r="A120" t="str">
            <v>EXECUTIVE SUMMARY</v>
          </cell>
          <cell r="B120" t="str">
            <v>95-96</v>
          </cell>
          <cell r="C120">
            <v>240</v>
          </cell>
          <cell r="D120">
            <v>1150</v>
          </cell>
          <cell r="E120">
            <v>958</v>
          </cell>
          <cell r="F120">
            <v>83.304347826086953</v>
          </cell>
          <cell r="G120">
            <v>73.400000000000006</v>
          </cell>
          <cell r="H120">
            <v>45.442471159684274</v>
          </cell>
        </row>
        <row r="121">
          <cell r="A121" t="str">
            <v>96-97 to 00-01</v>
          </cell>
          <cell r="B121" t="str">
            <v>96-97</v>
          </cell>
          <cell r="C121">
            <v>240</v>
          </cell>
          <cell r="D121">
            <v>1200</v>
          </cell>
          <cell r="E121">
            <v>420.6</v>
          </cell>
          <cell r="F121">
            <v>35.049999999999997</v>
          </cell>
          <cell r="G121">
            <v>29.8</v>
          </cell>
          <cell r="H121">
            <v>20.005707762557076</v>
          </cell>
        </row>
        <row r="122">
          <cell r="A122" t="str">
            <v xml:space="preserve"> HYDEL GENETRATION</v>
          </cell>
          <cell r="B122" t="str">
            <v>97-98</v>
          </cell>
          <cell r="C122">
            <v>240</v>
          </cell>
          <cell r="D122">
            <v>1000</v>
          </cell>
          <cell r="E122">
            <v>526.26</v>
          </cell>
          <cell r="F122">
            <v>52.625999999999998</v>
          </cell>
          <cell r="G122">
            <v>31.9</v>
          </cell>
          <cell r="H122">
            <v>25.031392694063928</v>
          </cell>
        </row>
        <row r="123">
          <cell r="A123" t="str">
            <v/>
          </cell>
          <cell r="B123" t="str">
            <v>P A R T I C U L A R S</v>
          </cell>
          <cell r="C123">
            <v>240</v>
          </cell>
          <cell r="D123" t="str">
            <v>96-97</v>
          </cell>
          <cell r="E123" t="str">
            <v>97-98</v>
          </cell>
          <cell r="F123" t="str">
            <v>98-99</v>
          </cell>
          <cell r="G123" t="str">
            <v>99-00</v>
          </cell>
          <cell r="H123" t="str">
            <v>00-01</v>
          </cell>
        </row>
        <row r="124">
          <cell r="A124">
            <v>1</v>
          </cell>
          <cell r="B124" t="str">
            <v>Hydel Generation(G'sagar+Pench+Bargi+Tons+ B'pur+HB))</v>
          </cell>
          <cell r="C124" t="str">
            <v>MU</v>
          </cell>
          <cell r="D124">
            <v>2067.65</v>
          </cell>
          <cell r="E124">
            <v>2232.69</v>
          </cell>
          <cell r="F124">
            <v>2833.73</v>
          </cell>
          <cell r="G124">
            <v>2459.5</v>
          </cell>
          <cell r="H124">
            <v>1824.28</v>
          </cell>
        </row>
        <row r="125">
          <cell r="A125">
            <v>2</v>
          </cell>
          <cell r="B125" t="str">
            <v xml:space="preserve">Target (PLAN )   </v>
          </cell>
          <cell r="C125" t="str">
            <v>MU</v>
          </cell>
          <cell r="D125">
            <v>2195</v>
          </cell>
          <cell r="E125">
            <v>2195</v>
          </cell>
          <cell r="F125">
            <v>2275</v>
          </cell>
          <cell r="G125">
            <v>2440</v>
          </cell>
          <cell r="H125">
            <v>2480</v>
          </cell>
        </row>
        <row r="126">
          <cell r="A126">
            <v>3</v>
          </cell>
          <cell r="B126" t="str">
            <v>ACHIEVEMENT Percentage of ( 2 )</v>
          </cell>
          <cell r="C126" t="str">
            <v>%</v>
          </cell>
          <cell r="D126">
            <v>94.198177676537583</v>
          </cell>
          <cell r="E126">
            <v>101.71708428246014</v>
          </cell>
          <cell r="F126">
            <v>124.56</v>
          </cell>
          <cell r="G126">
            <v>124.56</v>
          </cell>
          <cell r="H126">
            <v>73.559677419354841</v>
          </cell>
        </row>
        <row r="127">
          <cell r="A127">
            <v>4</v>
          </cell>
          <cell r="B127" t="str">
            <v>Hydel Generation M.P.Share</v>
          </cell>
          <cell r="C127" t="str">
            <v>MU</v>
          </cell>
          <cell r="D127">
            <v>2274.37</v>
          </cell>
          <cell r="E127">
            <v>2324.88</v>
          </cell>
          <cell r="F127">
            <v>2850.57</v>
          </cell>
          <cell r="G127">
            <v>2507.1999999999998</v>
          </cell>
          <cell r="H127">
            <v>1809.98</v>
          </cell>
        </row>
        <row r="128">
          <cell r="A128">
            <v>5</v>
          </cell>
          <cell r="B128" t="str">
            <v xml:space="preserve">Target (PLAN )   </v>
          </cell>
          <cell r="C128" t="str">
            <v>MU</v>
          </cell>
          <cell r="D128">
            <v>2200</v>
          </cell>
          <cell r="E128">
            <v>2200</v>
          </cell>
          <cell r="F128">
            <v>2300</v>
          </cell>
          <cell r="G128">
            <v>2385</v>
          </cell>
          <cell r="H128">
            <v>2424.17</v>
          </cell>
        </row>
        <row r="129">
          <cell r="A129">
            <v>6</v>
          </cell>
          <cell r="B129" t="str">
            <v>ACHIEVEMENT Percentage of ( 5 )</v>
          </cell>
          <cell r="C129" t="str">
            <v>%</v>
          </cell>
          <cell r="D129">
            <v>103.38045454545454</v>
          </cell>
          <cell r="E129">
            <v>105.67636363636363</v>
          </cell>
          <cell r="F129">
            <v>123.94</v>
          </cell>
          <cell r="G129">
            <v>123.94</v>
          </cell>
          <cell r="H129">
            <v>74.663905584179332</v>
          </cell>
        </row>
        <row r="130">
          <cell r="A130">
            <v>7</v>
          </cell>
          <cell r="B130" t="str">
            <v xml:space="preserve">Reservoir Level at the end </v>
          </cell>
          <cell r="C130">
            <v>300</v>
          </cell>
          <cell r="D130">
            <v>1550</v>
          </cell>
          <cell r="E130">
            <v>1068.78</v>
          </cell>
          <cell r="F130">
            <v>68.953548387096774</v>
          </cell>
          <cell r="G130">
            <v>59.14</v>
          </cell>
          <cell r="H130">
            <v>40.557832422586522</v>
          </cell>
        </row>
        <row r="131">
          <cell r="A131" t="str">
            <v>a</v>
          </cell>
          <cell r="B131" t="str">
            <v>GANDHISAGAR     MDDL   1250.00 Ft</v>
          </cell>
          <cell r="C131" t="str">
            <v>FT</v>
          </cell>
          <cell r="D131">
            <v>1291.08</v>
          </cell>
          <cell r="E131">
            <v>1295.8</v>
          </cell>
          <cell r="F131">
            <v>1272.98</v>
          </cell>
          <cell r="G131">
            <v>1265.2</v>
          </cell>
          <cell r="H131">
            <v>1248.69</v>
          </cell>
        </row>
        <row r="132">
          <cell r="A132" t="str">
            <v/>
          </cell>
          <cell r="B132" t="str">
            <v>Energy   Contents   in   MKwh</v>
          </cell>
          <cell r="C132" t="str">
            <v>MU</v>
          </cell>
          <cell r="D132">
            <v>336.2</v>
          </cell>
          <cell r="E132">
            <v>411</v>
          </cell>
          <cell r="F132">
            <v>130.84</v>
          </cell>
          <cell r="G132">
            <v>75.400000000000006</v>
          </cell>
          <cell r="H132">
            <v>0</v>
          </cell>
        </row>
        <row r="133">
          <cell r="A133" t="str">
            <v>b</v>
          </cell>
          <cell r="B133" t="str">
            <v>PENCH           MDDL    464.50 M</v>
          </cell>
          <cell r="C133" t="str">
            <v>M</v>
          </cell>
          <cell r="D133">
            <v>467.3</v>
          </cell>
          <cell r="E133">
            <v>486.66</v>
          </cell>
          <cell r="F133">
            <v>481.29</v>
          </cell>
          <cell r="G133">
            <v>478.86</v>
          </cell>
          <cell r="H133">
            <v>463.46</v>
          </cell>
        </row>
        <row r="134">
          <cell r="A134" t="str">
            <v/>
          </cell>
          <cell r="B134" t="str">
            <v>Energy   Contents   in   MKwh</v>
          </cell>
          <cell r="C134" t="str">
            <v>MU</v>
          </cell>
          <cell r="D134">
            <v>18.8</v>
          </cell>
          <cell r="E134">
            <v>289.5</v>
          </cell>
          <cell r="F134">
            <v>177.93</v>
          </cell>
          <cell r="G134">
            <v>137.9</v>
          </cell>
          <cell r="H134">
            <v>0</v>
          </cell>
        </row>
        <row r="135">
          <cell r="A135" t="str">
            <v>c</v>
          </cell>
          <cell r="B135" t="str">
            <v>BARGI           MDDL    403.50 M</v>
          </cell>
          <cell r="C135" t="str">
            <v>M</v>
          </cell>
          <cell r="D135">
            <v>411.35</v>
          </cell>
          <cell r="E135">
            <v>416.75</v>
          </cell>
          <cell r="F135">
            <v>410.45</v>
          </cell>
          <cell r="G135">
            <v>411.05</v>
          </cell>
          <cell r="H135">
            <v>410</v>
          </cell>
        </row>
        <row r="136">
          <cell r="A136" t="str">
            <v/>
          </cell>
          <cell r="B136" t="str">
            <v>Energy   Contents   in   MKwh</v>
          </cell>
          <cell r="C136" t="str">
            <v>MU</v>
          </cell>
          <cell r="D136">
            <v>71.55</v>
          </cell>
          <cell r="E136">
            <v>160.75</v>
          </cell>
          <cell r="F136">
            <v>60.4</v>
          </cell>
          <cell r="G136">
            <v>67.650000000000006</v>
          </cell>
          <cell r="H136">
            <v>55</v>
          </cell>
        </row>
        <row r="137">
          <cell r="A137" t="str">
            <v>d</v>
          </cell>
          <cell r="B137" t="str">
            <v>TONS            MDDL    275.00 M</v>
          </cell>
          <cell r="C137" t="str">
            <v>M</v>
          </cell>
          <cell r="D137">
            <v>277.3</v>
          </cell>
          <cell r="E137">
            <v>277.2</v>
          </cell>
          <cell r="F137">
            <v>277</v>
          </cell>
          <cell r="G137">
            <v>275</v>
          </cell>
          <cell r="H137">
            <v>276.3</v>
          </cell>
        </row>
        <row r="138">
          <cell r="A138" t="str">
            <v/>
          </cell>
          <cell r="B138" t="str">
            <v>Energy   Contents   in   MKwh</v>
          </cell>
          <cell r="C138" t="str">
            <v>MU</v>
          </cell>
          <cell r="D138">
            <v>0</v>
          </cell>
          <cell r="E138">
            <v>0</v>
          </cell>
          <cell r="F138">
            <v>0</v>
          </cell>
          <cell r="G138">
            <v>0</v>
          </cell>
          <cell r="H138">
            <v>0.87</v>
          </cell>
        </row>
        <row r="139">
          <cell r="A139" t="str">
            <v>e</v>
          </cell>
          <cell r="B139" t="str">
            <v>BIRSINGHPUR     MDDL    471.00 M</v>
          </cell>
          <cell r="C139" t="str">
            <v>M</v>
          </cell>
          <cell r="D139">
            <v>475.01</v>
          </cell>
          <cell r="E139">
            <v>475.65</v>
          </cell>
          <cell r="F139">
            <v>474.63</v>
          </cell>
          <cell r="G139">
            <v>475.73</v>
          </cell>
          <cell r="H139">
            <v>474.48</v>
          </cell>
        </row>
        <row r="140">
          <cell r="A140" t="str">
            <v/>
          </cell>
          <cell r="B140" t="str">
            <v>Energy   Contents   in   MKwh</v>
          </cell>
          <cell r="C140" t="str">
            <v>MU</v>
          </cell>
          <cell r="D140">
            <v>4.41</v>
          </cell>
          <cell r="E140">
            <v>5.95</v>
          </cell>
          <cell r="F140">
            <v>3.95</v>
          </cell>
          <cell r="G140">
            <v>5.27</v>
          </cell>
          <cell r="H140">
            <v>3.78</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row>
        <row r="144">
          <cell r="A144" t="str">
            <v/>
          </cell>
          <cell r="B144" t="str">
            <v>Energy   Contents   in   MKwh</v>
          </cell>
          <cell r="C144" t="str">
            <v>MU</v>
          </cell>
          <cell r="D144" t="str">
            <v/>
          </cell>
          <cell r="E144" t="str">
            <v/>
          </cell>
          <cell r="F144" t="str">
            <v/>
          </cell>
          <cell r="G144" t="str">
            <v/>
          </cell>
          <cell r="H144">
            <v>0</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4">
          <cell r="A4" t="str">
            <v/>
          </cell>
        </row>
      </sheetData>
      <sheetData sheetId="7">
        <row r="3">
          <cell r="A3" t="str">
            <v>STATION NAME</v>
          </cell>
        </row>
      </sheetData>
      <sheetData sheetId="8">
        <row r="4">
          <cell r="A4" t="str">
            <v/>
          </cell>
        </row>
      </sheetData>
      <sheetData sheetId="9">
        <row r="3">
          <cell r="A3" t="str">
            <v>STATION NAME</v>
          </cell>
        </row>
      </sheetData>
      <sheetData sheetId="10"/>
      <sheetData sheetId="11">
        <row r="3">
          <cell r="A3" t="str">
            <v>STATION NAME</v>
          </cell>
        </row>
      </sheetData>
      <sheetData sheetId="12"/>
      <sheetData sheetId="13"/>
      <sheetData sheetId="14"/>
      <sheetData sheetId="15"/>
      <sheetData sheetId="16"/>
      <sheetData sheetId="17"/>
      <sheetData sheetId="18"/>
      <sheetData sheetId="19">
        <row r="4">
          <cell r="A4" t="str">
            <v/>
          </cell>
        </row>
      </sheetData>
      <sheetData sheetId="20"/>
      <sheetData sheetId="21"/>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 val="BREAKUP OF OIL"/>
      <sheetName val="RAJ"/>
      <sheetName val="7.11 p1"/>
      <sheetName val="all"/>
      <sheetName val="DLC"/>
      <sheetName val="SUMMERY"/>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Ag LF"/>
      <sheetName val="all"/>
      <sheetName val="Demand"/>
      <sheetName val="data"/>
      <sheetName val="Salient1"/>
      <sheetName val="Inputs"/>
      <sheetName val="Metro consind updation sheet"/>
      <sheetName val="Dom"/>
      <sheetName val="DLC"/>
      <sheetName val="RAJ"/>
      <sheetName val="ATP"/>
      <sheetName val="Stationwise Thermal &amp; Hydel Gen"/>
      <sheetName val="Executive Summary -Thermal"/>
      <sheetName val="TWELVE"/>
      <sheetName val="7.11 p1"/>
      <sheetName val="Sheet1"/>
      <sheetName val="% of Elect"/>
      <sheetName val="A 3.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Sheet1"/>
      <sheetName val="DLC"/>
      <sheetName val="Salient1"/>
      <sheetName val="Executive Summary -Thermal"/>
      <sheetName val="Stationwise Thermal &amp; Hydel Gen"/>
      <sheetName val="TWELVE"/>
      <sheetName val="data"/>
      <sheetName val="A1-Continuous"/>
      <sheetName val="CASH-FLOW"/>
      <sheetName val="Design"/>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ATC_Loss_Red"/>
      <sheetName val="Demand_Raised_wrt_adj_targe_"/>
      <sheetName val="Executive_Summary_-Thermal"/>
      <sheetName val="Stationwise_Thermal_&amp;_Hydel_Gen"/>
      <sheetName val="04REL"/>
      <sheetName val="Material Reciept Status"/>
      <sheetName val="Dom"/>
      <sheetName val="01.11.2004"/>
      <sheetName val="TABLES"/>
      <sheetName val="List"/>
      <sheetName val="IP Assessment_June.08"/>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Form_A"/>
      <sheetName val="Newabstract"/>
      <sheetName val="Detail Estt."/>
      <sheetName val="Inputs"/>
      <sheetName val="SS-III &amp; SS-V"/>
      <sheetName val="cls"/>
      <sheetName val="Lead statement-Tpt"/>
      <sheetName val="MO EY"/>
      <sheetName val="MO CY"/>
      <sheetName val="Data 2010-11"/>
      <sheetName val="QTY"/>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data"/>
      <sheetName val="ATP"/>
      <sheetName val="Stationwise Thermal &amp; Hydel Gen"/>
      <sheetName val="Executive Summary -Thermal"/>
      <sheetName val="TWELVE"/>
      <sheetName val="BREAKUP OF OIL"/>
      <sheetName val="Demand"/>
      <sheetName val="Salient1"/>
      <sheetName val="A 3.7"/>
      <sheetName val="cls"/>
      <sheetName val="SUMMERY"/>
      <sheetName val="Sheet1"/>
      <sheetName val="dpc cost"/>
      <sheetName val="Discom Details"/>
      <sheetName val="Code"/>
      <sheetName val="04REL"/>
      <sheetName val="Cat_Ser_load"/>
      <sheetName val="R_Abstract"/>
      <sheetName val="Schema_x0000__x0000__x0000__x0000__x0000__x0000_&quot;[Global model 28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TLPPOCT"/>
      <sheetName val="mpmla wise pp0001"/>
      <sheetName val="zpF0001"/>
      <sheetName val="mpmla wise pp01_02"/>
      <sheetName val="Recovered_Sheet5"/>
      <sheetName val="LMAIN"/>
      <sheetName val="PRO_39_C"/>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Inputs"/>
      <sheetName val="R_Hrs_ Since Comm"/>
      <sheetName val="A_3_7"/>
      <sheetName val="A"/>
      <sheetName val="Dom"/>
      <sheetName val="ATP"/>
      <sheetName val="shp_T_D_drive"/>
      <sheetName val="compar jgy"/>
      <sheetName val="COMPARE AG"/>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sheetData sheetId="6"/>
      <sheetData sheetId="7"/>
      <sheetData sheetId="8"/>
      <sheetData sheetId="9"/>
      <sheetData sheetId="10"/>
      <sheetData sheetId="11"/>
      <sheetData sheetId="12" refreshError="1"/>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IDCCALHYD-GOO"/>
      <sheetName val="Addl_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m Details"/>
      <sheetName val="Sheet1"/>
      <sheetName val="Sheet2"/>
      <sheetName val="Sheet3"/>
    </sheetNames>
    <sheetDataSet>
      <sheetData sheetId="0" refreshError="1">
        <row r="721">
          <cell r="F721">
            <v>0</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all"/>
      <sheetName val="RAJ"/>
      <sheetName val="DCL AUG 12"/>
      <sheetName val="General"/>
      <sheetName val="04REL"/>
      <sheetName val="7.11 p1"/>
      <sheetName val="Cash Flow"/>
      <sheetName val="Discom_Details"/>
      <sheetName val="data"/>
      <sheetName val="strain"/>
      <sheetName val="Assumptions"/>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all"/>
      <sheetName val="1"/>
      <sheetName val="dpc cost"/>
      <sheetName val="SUMMERY"/>
      <sheetName val="Scheme Area Details_Block__ C2"/>
      <sheetName val="New33KVSS_E3"/>
      <sheetName val="Prop aug of Ex 33KVSS_E3a"/>
      <sheetName val="Discom Details"/>
      <sheetName val="ONLINE DUMP"/>
      <sheetName val="Salient1"/>
      <sheetName val="Ag_LF"/>
      <sheetName val="Cap_Ad"/>
      <sheetName val="Reg_En_Ip"/>
      <sheetName val="Reg_Ag_LF"/>
      <sheetName val="Tech_loss_900"/>
      <sheetName val="STC_Ag"/>
      <sheetName val="Suppressed_en_(02-03)"/>
      <sheetName val="Loss_red_prog"/>
      <sheetName val="Vol_III_c"/>
      <sheetName val="Annexure_3"/>
      <sheetName val="Dom"/>
      <sheetName val="REVENUES &amp; BS"/>
      <sheetName val="Labour charges"/>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sheetData sheetId="35" refreshError="1"/>
      <sheetData sheetId="36"/>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pdc Rc,Ag Shif"/>
      <sheetName val="SuvP_Ltg_Catwise"/>
      <sheetName val="PP_Ltg_Catwise"/>
      <sheetName val="PP_Ind_Catwise "/>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Master_Data"/>
      <sheetName val="mpmla wise pp01_02"/>
      <sheetName val="shp_T&amp;D_drive"/>
      <sheetName val="T_D COMP"/>
      <sheetName val="REF"/>
      <sheetName val="mpmla wise pp0001"/>
      <sheetName val="zpF0001"/>
      <sheetName val="SuvP_Ltg_Catwise"/>
      <sheetName val="PP_Ltg_Catwise"/>
      <sheetName val="SuvP_Ind_Catwise "/>
      <sheetName val="PP_Ind_Catwise "/>
      <sheetName val="ACN_PLN  _2_"/>
      <sheetName val="shp_T_D_drive"/>
      <sheetName val="AG UN METER"/>
      <sheetName val="132 KV 3ARS BHEL SF6"/>
      <sheetName val="GP-SENT"/>
      <sheetName val="R2-S1-mthws-prog"/>
      <sheetName val="REL_CONN_13 "/>
      <sheetName val="REPORT"/>
      <sheetName val="New AG UN METER"/>
      <sheetName val="FDR MST"/>
      <sheetName val="TLPPOCT"/>
      <sheetName val="HTVR sc. coll."/>
      <sheetName val="LMAIN"/>
      <sheetName val="mpmla wise pp02_03"/>
      <sheetName val="PASTE"/>
      <sheetName val="PRO_39_C"/>
      <sheetName val="ZP AMR"/>
      <sheetName val="Jotana"/>
      <sheetName val="A 3.7"/>
      <sheetName val="suppl"/>
      <sheetName val="SUM-04-05"/>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0405"/>
      <sheetName val="MP0505"/>
      <sheetName val="MP0605"/>
      <sheetName val="AD_SPA_0405"/>
      <sheetName val="ND_SPA_ 0405"/>
      <sheetName val="PD_SPA_0405"/>
      <sheetName val="MAT for PP_stock_NetREQ_ANC"/>
      <sheetName val="TSWISE_MAT for PP"/>
      <sheetName val="Workinvolved for PP_Blnk"/>
      <sheetName val="WC_PLN_MNTH"/>
      <sheetName val="MAT for PP_stock_NetREQ_HO"/>
      <sheetName val="TSWISE_HO"/>
      <sheetName val="Divwise_PPworks"/>
      <sheetName val="Workinvolved for PP"/>
      <sheetName val="MP_2000-2001"/>
      <sheetName val="MP_2001-2002"/>
      <sheetName val="MP_2002-2003"/>
      <sheetName val="MP_2003-2004"/>
      <sheetName val="MP_blank_0304"/>
      <sheetName val="MP0403"/>
      <sheetName val="MP0503"/>
      <sheetName val="MP0603"/>
      <sheetName val="MP0703"/>
      <sheetName val="MP0803"/>
      <sheetName val="MP0903"/>
      <sheetName val="MP1003"/>
      <sheetName val="MP1103"/>
      <sheetName val="MP1203"/>
      <sheetName val="MP0104"/>
      <sheetName val="MP0204"/>
      <sheetName val="MP0304"/>
      <sheetName val="MP_END"/>
      <sheetName val="MP_cumm_0304"/>
      <sheetName val="QTR_0103_0303"/>
      <sheetName val="R2-S1-mthws-prog"/>
      <sheetName val="R2-S2-Distws-prog"/>
      <sheetName val="ho_distwise"/>
      <sheetName val="R2-S3-DPPO "/>
      <sheetName val="R2-S4-YRWS-RP+SP"/>
      <sheetName val="R2-S5-YRWSPP-CAT"/>
      <sheetName val="R2-S6-SUR-CAT"/>
      <sheetName val="R2-S6A-WC-CAT"/>
      <sheetName val="R2-S7-Talukaws "/>
      <sheetName val="R2-S8-S-Dnws at glance"/>
      <sheetName val="R2-S9-DARK-AB"/>
      <sheetName val="R2-S10-Disputecases"/>
      <sheetName val="R2-s11-Jivandhara"/>
      <sheetName val="JD_SUMMARY"/>
      <sheetName val="R2-S12-SCP-HB-1"/>
      <sheetName val="R2-S12-SCP-HB-2"/>
      <sheetName val="R2-S12-SCP-HB-3&amp;4"/>
      <sheetName val="AO-RE-SCP-HB-EXP "/>
      <sheetName val="R2-S14-DARK-List"/>
      <sheetName val="R1-4-REC-SCHE"/>
      <sheetName val="SPAWC0506"/>
      <sheetName val="R1-5-REQ_MAT"/>
      <sheetName val="R1-6-POLES_CART_ERECT"/>
      <sheetName val="R1-7-PP-TALWS"/>
      <sheetName val="R1-7a-PP-LIST"/>
      <sheetName val="Bal_unelectrified_PP_LIST"/>
      <sheetName val="R1-8-Rec-Sdn."/>
      <sheetName val="R1-12-wc without tc"/>
      <sheetName val="AO-RE-D-Distws-Phy&amp;Fin"/>
      <sheetName val="AO-RE-SPA-EXP"/>
      <sheetName val="AO-RE-DARK_EXP"/>
      <sheetName val="AO-RE-petapara_EXP"/>
      <sheetName val="AO-RE-GTW"/>
      <sheetName val="AO-RE-SSPA_EXP"/>
      <sheetName val="AO-RE-SCARCITY_EXP"/>
      <sheetName val=" Div_tgt_ach_03-04"/>
      <sheetName val=" Div_tgt_ach_05-06 "/>
      <sheetName val="Bal_unelectrified_PP_dec03"/>
      <sheetName val="R1-11-Scarcity"/>
      <sheetName val="MP0404"/>
      <sheetName val="MP0504"/>
      <sheetName val="MP0604"/>
      <sheetName val="MP0704"/>
      <sheetName val="MP0804"/>
      <sheetName val="MP0904"/>
      <sheetName val="MP1004"/>
      <sheetName val="MP1104"/>
      <sheetName val="MP1204"/>
      <sheetName val="MP0105"/>
      <sheetName val="MP0205"/>
      <sheetName val="MP0305"/>
      <sheetName val="MP_END_0405"/>
      <sheetName val="MP_cumm_0405"/>
      <sheetName val="Bal_unelectrified_PP_0304"/>
      <sheetName val="SCP_Divws-Prog_blnk"/>
      <sheetName val="R2-S2-Divws-prog_blnk"/>
      <sheetName val="SCP-HB_Divwise_2003-2004"/>
      <sheetName val="SCP-HB_Distwise_2003-2004 "/>
      <sheetName val="SCP-HB_villwise_2003-2004"/>
      <sheetName val="REQ_POLE"/>
      <sheetName val="RSO_stock_CIRCLEWISE "/>
      <sheetName val="MAT_REQ_MNTH"/>
      <sheetName val="CE(M)_0503_stocks"/>
      <sheetName val="point-10_mose_zo"/>
      <sheetName val="Polecarting"/>
      <sheetName val="Polecarting (2)"/>
      <sheetName val="RE-Distws-Phy&amp;Fin_0605"/>
      <sheetName val="R1-4-REC-SCHE_uptoMar-05"/>
      <sheetName val="ho_distwise (2)"/>
      <sheetName val="SCPLIST_ANAND"/>
      <sheetName val="SCPLIST_KHEDA "/>
      <sheetName val="SCPLIST_Ahmedabad"/>
      <sheetName val="SCPLIST_Gandhinagar"/>
      <sheetName val="REC_SDN_ACH_0506"/>
      <sheetName val="Sheet2"/>
      <sheetName val="Circle_tgt_Ach_Bal_06-07"/>
      <sheetName val="NPRH_wells"/>
      <sheetName val="NPRH_WELLS_SUMMARY"/>
      <sheetName val="NMC_Vasahat"/>
      <sheetName val="PP_LIST_march06"/>
      <sheetName val="Bal_unele_PP_0607"/>
      <sheetName val="Circle_tgt_Ach_Bal_07-08"/>
      <sheetName val="micro irr"/>
      <sheetName val="micro irr (2)"/>
      <sheetName val="R2-S4-YRWS-RP+SP (2)"/>
      <sheetName val="Bal_unele_PP_07-08"/>
      <sheetName val="AO-RE-MIS_EXP"/>
      <sheetName val="Sheet1"/>
      <sheetName val="Master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 "/>
      <sheetName val="  "/>
      <sheetName val="L"/>
      <sheetName val="Timing"/>
      <sheetName val="Copy"/>
      <sheetName val="CapEx &amp; Ops"/>
      <sheetName val="Debt"/>
      <sheetName val="Tax &amp; Dep"/>
      <sheetName val="FS"/>
      <sheetName val="Equity &amp; Returns"/>
      <sheetName val="Summary"/>
    </sheetNames>
    <sheetDataSet>
      <sheetData sheetId="0" refreshError="1">
        <row r="140">
          <cell r="E140" t="str">
            <v>Oil Co</v>
          </cell>
        </row>
        <row r="141">
          <cell r="E141" t="str">
            <v>KPMG Jan 2008</v>
          </cell>
        </row>
        <row r="142">
          <cell r="E142" t="str">
            <v>On Shore Project 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HLY -99-00"/>
      <sheetName val="Hydro Data"/>
      <sheetName val="HLY0001"/>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refreshError="1">
        <row r="1">
          <cell r="P1">
            <v>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
      <sheetName val="Ag LF"/>
      <sheetName val="Executive Summary -Thermal"/>
      <sheetName val="Stationwise Thermal &amp; Hydel Gen"/>
      <sheetName val="TWELVE"/>
      <sheetName val="form_"/>
      <sheetName val="all"/>
      <sheetName val="overall"/>
      <sheetName val="form_x005f_x0000__x005f_x0000__x005f_x0000__x0000"/>
      <sheetName val="form_x005f_x0000_"/>
      <sheetName val="PART C"/>
      <sheetName val="Part A General"/>
      <sheetName val="Discom Details"/>
      <sheetName val="First information "/>
      <sheetName val="annexture-g1"/>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Data"/>
      <sheetName val="Sheet1"/>
      <sheetName val="feasibility require"/>
      <sheetName val="Form_A"/>
      <sheetName val="form_x005f_x005f_x005f_x0000__x005f_x005f_x005f_x0000__"/>
      <sheetName val="form_x005f_x005f_x005f_x0000_"/>
      <sheetName val="mpmla wise pp0001"/>
      <sheetName val="LOOKUPS"/>
    </sheetNames>
    <sheetDataSet>
      <sheetData sheetId="0">
        <row r="35">
          <cell r="I35">
            <v>63490.540060935658</v>
          </cell>
        </row>
      </sheetData>
      <sheetData sheetId="1">
        <row r="35">
          <cell r="I35">
            <v>63490.540060935658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ow r="35">
          <cell r="I35">
            <v>63490.540060935658</v>
          </cell>
        </row>
      </sheetData>
      <sheetData sheetId="20">
        <row r="35">
          <cell r="I35">
            <v>63490.540060935658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I56"/>
  <sheetViews>
    <sheetView view="pageBreakPreview" zoomScale="60" zoomScaleNormal="70" workbookViewId="0">
      <selection activeCell="A5" sqref="A5:I39"/>
    </sheetView>
  </sheetViews>
  <sheetFormatPr defaultColWidth="9.140625" defaultRowHeight="12.75" x14ac:dyDescent="0.2"/>
  <cols>
    <col min="1" max="1" width="8" style="87" customWidth="1"/>
    <col min="2" max="2" width="74.140625" style="87" customWidth="1"/>
    <col min="3" max="3" width="22" style="87" customWidth="1"/>
    <col min="4" max="4" width="25" style="87" customWidth="1"/>
    <col min="5" max="5" width="27" style="87" customWidth="1"/>
    <col min="6" max="6" width="26.42578125" style="87" customWidth="1"/>
    <col min="7" max="7" width="25" style="87" customWidth="1"/>
    <col min="8" max="8" width="20.42578125" style="87" customWidth="1"/>
    <col min="9" max="9" width="22.140625" style="87" customWidth="1"/>
    <col min="10" max="16384" width="9.140625" style="87"/>
  </cols>
  <sheetData>
    <row r="2" spans="1:9" ht="33" x14ac:dyDescent="0.2">
      <c r="I2" s="88" t="s">
        <v>69</v>
      </c>
    </row>
    <row r="5" spans="1:9" ht="37.5" x14ac:dyDescent="0.6">
      <c r="A5" s="317" t="s">
        <v>0</v>
      </c>
      <c r="B5" s="317"/>
      <c r="C5" s="317"/>
      <c r="D5" s="317"/>
      <c r="E5" s="317"/>
      <c r="F5" s="317"/>
      <c r="G5" s="317"/>
      <c r="H5" s="317"/>
      <c r="I5" s="317"/>
    </row>
    <row r="6" spans="1:9" ht="18" customHeight="1" x14ac:dyDescent="0.4">
      <c r="A6" s="89"/>
      <c r="B6" s="89"/>
      <c r="C6" s="89"/>
      <c r="D6" s="89"/>
      <c r="E6" s="89"/>
    </row>
    <row r="8" spans="1:9" ht="30" x14ac:dyDescent="0.2">
      <c r="A8" s="318" t="s">
        <v>43</v>
      </c>
      <c r="B8" s="318"/>
      <c r="C8" s="318"/>
      <c r="D8" s="318"/>
      <c r="E8" s="318"/>
      <c r="F8" s="318"/>
      <c r="G8" s="318"/>
      <c r="H8" s="318"/>
      <c r="I8" s="318"/>
    </row>
    <row r="10" spans="1:9" ht="30" x14ac:dyDescent="0.2">
      <c r="A10" s="318" t="s">
        <v>68</v>
      </c>
      <c r="B10" s="318"/>
      <c r="C10" s="318"/>
      <c r="D10" s="318"/>
      <c r="E10" s="318"/>
      <c r="F10" s="318"/>
      <c r="G10" s="318"/>
      <c r="H10" s="318"/>
      <c r="I10" s="318"/>
    </row>
    <row r="11" spans="1:9" ht="13.5" thickBot="1" x14ac:dyDescent="0.25"/>
    <row r="12" spans="1:9" ht="21.6" customHeight="1" x14ac:dyDescent="0.2">
      <c r="A12" s="90"/>
      <c r="B12" s="91"/>
      <c r="C12" s="91"/>
      <c r="D12" s="325" t="s">
        <v>16</v>
      </c>
      <c r="E12" s="325"/>
      <c r="F12" s="325" t="s">
        <v>67</v>
      </c>
      <c r="G12" s="325"/>
      <c r="H12" s="325" t="s">
        <v>17</v>
      </c>
      <c r="I12" s="326"/>
    </row>
    <row r="13" spans="1:9" ht="21.6" customHeight="1" x14ac:dyDescent="0.2">
      <c r="A13" s="92"/>
      <c r="B13" s="51"/>
      <c r="C13" s="51"/>
      <c r="D13" s="51" t="s">
        <v>14</v>
      </c>
      <c r="E13" s="51" t="s">
        <v>15</v>
      </c>
      <c r="F13" s="51" t="s">
        <v>14</v>
      </c>
      <c r="G13" s="51" t="s">
        <v>15</v>
      </c>
      <c r="H13" s="324" t="s">
        <v>14</v>
      </c>
      <c r="I13" s="319" t="s">
        <v>15</v>
      </c>
    </row>
    <row r="14" spans="1:9" ht="26.25" customHeight="1" x14ac:dyDescent="0.2">
      <c r="A14" s="92"/>
      <c r="B14" s="51"/>
      <c r="C14" s="51"/>
      <c r="D14" s="324" t="s">
        <v>236</v>
      </c>
      <c r="E14" s="324"/>
      <c r="F14" s="324" t="s">
        <v>235</v>
      </c>
      <c r="G14" s="324"/>
      <c r="H14" s="324"/>
      <c r="I14" s="319"/>
    </row>
    <row r="15" spans="1:9" ht="24" customHeight="1" x14ac:dyDescent="0.2">
      <c r="A15" s="92"/>
      <c r="B15" s="51"/>
      <c r="C15" s="51"/>
      <c r="D15" s="322"/>
      <c r="E15" s="323"/>
      <c r="F15" s="320"/>
      <c r="G15" s="321"/>
      <c r="H15" s="186"/>
      <c r="I15" s="173"/>
    </row>
    <row r="16" spans="1:9" ht="21.6" customHeight="1" x14ac:dyDescent="0.2">
      <c r="A16" s="92" t="s">
        <v>64</v>
      </c>
      <c r="B16" s="94" t="s">
        <v>48</v>
      </c>
      <c r="C16" s="51"/>
      <c r="D16" s="171"/>
      <c r="E16" s="171"/>
      <c r="F16" s="159"/>
      <c r="G16" s="159"/>
      <c r="H16" s="186"/>
      <c r="I16" s="173"/>
    </row>
    <row r="17" spans="1:9" ht="21.6" customHeight="1" x14ac:dyDescent="0.2">
      <c r="A17" s="92">
        <v>1</v>
      </c>
      <c r="B17" s="94" t="s">
        <v>123</v>
      </c>
      <c r="C17" s="51" t="s">
        <v>62</v>
      </c>
      <c r="D17" s="314">
        <f>+E17</f>
        <v>4340.76</v>
      </c>
      <c r="E17" s="314">
        <v>4340.76</v>
      </c>
      <c r="F17" s="314">
        <f>+G17</f>
        <v>4086.4140000000002</v>
      </c>
      <c r="G17" s="314">
        <v>4086.4140000000002</v>
      </c>
      <c r="H17" s="330">
        <f>(D17-F17)/F17</f>
        <v>6.2241858020259326E-2</v>
      </c>
      <c r="I17" s="333">
        <f>(E17-G17)/G17</f>
        <v>6.2241858020259326E-2</v>
      </c>
    </row>
    <row r="18" spans="1:9" ht="21.6" customHeight="1" x14ac:dyDescent="0.2">
      <c r="A18" s="92">
        <v>2</v>
      </c>
      <c r="B18" s="94" t="s">
        <v>111</v>
      </c>
      <c r="C18" s="51" t="s">
        <v>62</v>
      </c>
      <c r="D18" s="315"/>
      <c r="E18" s="315"/>
      <c r="F18" s="315"/>
      <c r="G18" s="315"/>
      <c r="H18" s="332"/>
      <c r="I18" s="335"/>
    </row>
    <row r="19" spans="1:9" ht="21.6" customHeight="1" x14ac:dyDescent="0.2">
      <c r="A19" s="92">
        <v>3</v>
      </c>
      <c r="B19" s="94" t="s">
        <v>113</v>
      </c>
      <c r="C19" s="51" t="s">
        <v>62</v>
      </c>
      <c r="D19" s="316"/>
      <c r="E19" s="316"/>
      <c r="F19" s="316"/>
      <c r="G19" s="316"/>
      <c r="H19" s="331"/>
      <c r="I19" s="334"/>
    </row>
    <row r="20" spans="1:9" ht="21.6" customHeight="1" x14ac:dyDescent="0.2">
      <c r="A20" s="92"/>
      <c r="B20" s="94" t="s">
        <v>114</v>
      </c>
      <c r="C20" s="51" t="s">
        <v>62</v>
      </c>
      <c r="D20" s="20"/>
      <c r="E20" s="20"/>
      <c r="F20" s="20"/>
      <c r="G20" s="20"/>
      <c r="H20" s="187"/>
      <c r="I20" s="188"/>
    </row>
    <row r="21" spans="1:9" ht="21.6" customHeight="1" x14ac:dyDescent="0.2">
      <c r="A21" s="92"/>
      <c r="B21" s="94" t="s">
        <v>115</v>
      </c>
      <c r="C21" s="51" t="s">
        <v>62</v>
      </c>
      <c r="D21" s="20"/>
      <c r="E21" s="20"/>
      <c r="F21" s="20"/>
      <c r="G21" s="20"/>
      <c r="H21" s="187"/>
      <c r="I21" s="188"/>
    </row>
    <row r="22" spans="1:9" ht="21.6" customHeight="1" x14ac:dyDescent="0.2">
      <c r="A22" s="92"/>
      <c r="B22" s="94" t="s">
        <v>49</v>
      </c>
      <c r="C22" s="51" t="s">
        <v>62</v>
      </c>
      <c r="D22" s="182">
        <f>+D17+D20+D21</f>
        <v>4340.76</v>
      </c>
      <c r="E22" s="182">
        <f>+E17+E20+E21</f>
        <v>4340.76</v>
      </c>
      <c r="F22" s="218">
        <f>+F17+F20+F21</f>
        <v>4086.4140000000002</v>
      </c>
      <c r="G22" s="218">
        <f>+G17+G20+G21</f>
        <v>4086.4140000000002</v>
      </c>
      <c r="H22" s="185">
        <f>(D22-F22)/F22</f>
        <v>6.2241858020259326E-2</v>
      </c>
      <c r="I22" s="189">
        <f>(E22-G22)/G22</f>
        <v>6.2241858020259326E-2</v>
      </c>
    </row>
    <row r="23" spans="1:9" ht="21.6" customHeight="1" x14ac:dyDescent="0.2">
      <c r="A23" s="92"/>
      <c r="B23" s="94"/>
      <c r="C23" s="51"/>
      <c r="D23" s="20"/>
      <c r="E23" s="20"/>
      <c r="F23" s="20"/>
      <c r="G23" s="20"/>
      <c r="H23" s="187"/>
      <c r="I23" s="188"/>
    </row>
    <row r="24" spans="1:9" ht="21.6" customHeight="1" x14ac:dyDescent="0.2">
      <c r="A24" s="92" t="s">
        <v>65</v>
      </c>
      <c r="B24" s="94" t="s">
        <v>50</v>
      </c>
      <c r="C24" s="51"/>
      <c r="D24" s="20"/>
      <c r="E24" s="20"/>
      <c r="F24" s="20"/>
      <c r="G24" s="20"/>
      <c r="H24" s="187"/>
      <c r="I24" s="188"/>
    </row>
    <row r="25" spans="1:9" ht="21.6" customHeight="1" x14ac:dyDescent="0.2">
      <c r="A25" s="92">
        <v>1</v>
      </c>
      <c r="B25" s="94" t="s">
        <v>51</v>
      </c>
      <c r="C25" s="51" t="s">
        <v>62</v>
      </c>
      <c r="D25" s="182">
        <f>+D17</f>
        <v>4340.76</v>
      </c>
      <c r="E25" s="182">
        <f>+E22</f>
        <v>4340.76</v>
      </c>
      <c r="F25" s="218">
        <f>+F17</f>
        <v>4086.4140000000002</v>
      </c>
      <c r="G25" s="218">
        <f>+G22</f>
        <v>4086.4140000000002</v>
      </c>
      <c r="H25" s="185">
        <f t="shared" ref="H25:I37" si="0">(D25-F25)/F25</f>
        <v>6.2241858020259326E-2</v>
      </c>
      <c r="I25" s="189">
        <f t="shared" si="0"/>
        <v>6.2241858020259326E-2</v>
      </c>
    </row>
    <row r="26" spans="1:9" ht="21.6" customHeight="1" x14ac:dyDescent="0.2">
      <c r="A26" s="92">
        <v>2</v>
      </c>
      <c r="B26" s="94" t="s">
        <v>52</v>
      </c>
      <c r="C26" s="51" t="s">
        <v>62</v>
      </c>
      <c r="D26" s="182">
        <f>+D25</f>
        <v>4340.76</v>
      </c>
      <c r="E26" s="182">
        <f>+E25</f>
        <v>4340.76</v>
      </c>
      <c r="F26" s="218">
        <f>+F25</f>
        <v>4086.4140000000002</v>
      </c>
      <c r="G26" s="218">
        <f>+G25</f>
        <v>4086.4140000000002</v>
      </c>
      <c r="H26" s="185">
        <f t="shared" si="0"/>
        <v>6.2241858020259326E-2</v>
      </c>
      <c r="I26" s="189">
        <f t="shared" si="0"/>
        <v>6.2241858020259326E-2</v>
      </c>
    </row>
    <row r="27" spans="1:9" ht="21.6" customHeight="1" x14ac:dyDescent="0.2">
      <c r="A27" s="92">
        <v>3</v>
      </c>
      <c r="B27" s="94" t="s">
        <v>112</v>
      </c>
      <c r="C27" s="51" t="s">
        <v>62</v>
      </c>
      <c r="D27" s="182">
        <f>+E27</f>
        <v>3858.5140000000001</v>
      </c>
      <c r="E27" s="182">
        <v>3858.5140000000001</v>
      </c>
      <c r="F27" s="218">
        <f>+G27</f>
        <v>3571.9402489999998</v>
      </c>
      <c r="G27" s="218">
        <v>3571.9402489999998</v>
      </c>
      <c r="H27" s="185">
        <f t="shared" si="0"/>
        <v>8.0229155871302582E-2</v>
      </c>
      <c r="I27" s="189">
        <f t="shared" si="0"/>
        <v>8.0229155871302582E-2</v>
      </c>
    </row>
    <row r="28" spans="1:9" ht="21.6" customHeight="1" x14ac:dyDescent="0.2">
      <c r="A28" s="92">
        <v>4</v>
      </c>
      <c r="B28" s="94" t="s">
        <v>116</v>
      </c>
      <c r="C28" s="51" t="s">
        <v>62</v>
      </c>
      <c r="D28" s="182">
        <f>+D26-D27</f>
        <v>482.24600000000009</v>
      </c>
      <c r="E28" s="182">
        <f>+E26-E27</f>
        <v>482.24600000000009</v>
      </c>
      <c r="F28" s="218">
        <f>+F26-F27</f>
        <v>514.47375100000045</v>
      </c>
      <c r="G28" s="218">
        <f>+G26-G27</f>
        <v>514.47375100000045</v>
      </c>
      <c r="H28" s="185">
        <f t="shared" si="0"/>
        <v>-6.2642167724511033E-2</v>
      </c>
      <c r="I28" s="185">
        <f t="shared" si="0"/>
        <v>-6.2642167724511033E-2</v>
      </c>
    </row>
    <row r="29" spans="1:9" ht="21.6" customHeight="1" x14ac:dyDescent="0.2">
      <c r="A29" s="92">
        <v>5</v>
      </c>
      <c r="B29" s="94" t="s">
        <v>53</v>
      </c>
      <c r="C29" s="51" t="s">
        <v>35</v>
      </c>
      <c r="D29" s="183">
        <f>+(D28/D26)</f>
        <v>0.11109713506390588</v>
      </c>
      <c r="E29" s="183">
        <f>+(E28/E26)</f>
        <v>0.11109713506390588</v>
      </c>
      <c r="F29" s="241">
        <f>+(F28/F26)</f>
        <v>0.12589858761251319</v>
      </c>
      <c r="G29" s="241">
        <f>+(G28/G26)</f>
        <v>0.12589858761251319</v>
      </c>
      <c r="H29" s="185">
        <f>D29-F29</f>
        <v>-1.4801452548607305E-2</v>
      </c>
      <c r="I29" s="185">
        <f>E29-G29</f>
        <v>-1.4801452548607305E-2</v>
      </c>
    </row>
    <row r="30" spans="1:9" ht="21.6" customHeight="1" x14ac:dyDescent="0.2">
      <c r="A30" s="92"/>
      <c r="B30" s="94"/>
      <c r="C30" s="51"/>
      <c r="D30" s="20"/>
      <c r="E30" s="20"/>
      <c r="F30" s="20"/>
      <c r="G30" s="20"/>
      <c r="H30" s="185"/>
      <c r="I30" s="189"/>
    </row>
    <row r="31" spans="1:9" ht="21.6" customHeight="1" x14ac:dyDescent="0.2">
      <c r="A31" s="92" t="s">
        <v>66</v>
      </c>
      <c r="B31" s="94" t="s">
        <v>54</v>
      </c>
      <c r="C31" s="51"/>
      <c r="D31" s="20"/>
      <c r="E31" s="20"/>
      <c r="F31" s="20"/>
      <c r="G31" s="20"/>
      <c r="H31" s="185"/>
      <c r="I31" s="189"/>
    </row>
    <row r="32" spans="1:9" ht="21.6" customHeight="1" x14ac:dyDescent="0.2">
      <c r="A32" s="92">
        <v>1</v>
      </c>
      <c r="B32" s="94" t="s">
        <v>55</v>
      </c>
      <c r="C32" s="328" t="s">
        <v>63</v>
      </c>
      <c r="D32" s="314">
        <f>+E32</f>
        <v>3032.7700000000004</v>
      </c>
      <c r="E32" s="314">
        <f>+'SHEET-5'!E25+79.26+100.66+110.5</f>
        <v>3032.7700000000004</v>
      </c>
      <c r="F32" s="314">
        <f>+'SHEET-5'!F25+85.18+96.53+103.5</f>
        <v>2845.05</v>
      </c>
      <c r="G32" s="314">
        <f>+F32</f>
        <v>2845.05</v>
      </c>
      <c r="H32" s="330">
        <f t="shared" si="0"/>
        <v>6.5981265707105413E-2</v>
      </c>
      <c r="I32" s="333">
        <f t="shared" si="0"/>
        <v>6.5981265707105413E-2</v>
      </c>
    </row>
    <row r="33" spans="1:9" ht="21.6" customHeight="1" x14ac:dyDescent="0.2">
      <c r="A33" s="92">
        <v>2</v>
      </c>
      <c r="B33" s="94" t="s">
        <v>56</v>
      </c>
      <c r="C33" s="329"/>
      <c r="D33" s="316"/>
      <c r="E33" s="316"/>
      <c r="F33" s="316"/>
      <c r="G33" s="316"/>
      <c r="H33" s="331"/>
      <c r="I33" s="334"/>
    </row>
    <row r="34" spans="1:9" ht="21.6" customHeight="1" x14ac:dyDescent="0.2">
      <c r="A34" s="92">
        <v>3</v>
      </c>
      <c r="B34" s="94" t="s">
        <v>57</v>
      </c>
      <c r="C34" s="51" t="s">
        <v>63</v>
      </c>
      <c r="D34" s="182">
        <f>+D32</f>
        <v>3032.7700000000004</v>
      </c>
      <c r="E34" s="182">
        <f>+E32</f>
        <v>3032.7700000000004</v>
      </c>
      <c r="F34" s="160">
        <f>+F32</f>
        <v>2845.05</v>
      </c>
      <c r="G34" s="160">
        <f>+F34</f>
        <v>2845.05</v>
      </c>
      <c r="H34" s="185">
        <f t="shared" si="0"/>
        <v>6.5981265707105413E-2</v>
      </c>
      <c r="I34" s="189">
        <f t="shared" si="0"/>
        <v>6.5981265707105413E-2</v>
      </c>
    </row>
    <row r="35" spans="1:9" ht="21.6" customHeight="1" x14ac:dyDescent="0.2">
      <c r="A35" s="92">
        <v>4</v>
      </c>
      <c r="B35" s="94" t="s">
        <v>58</v>
      </c>
      <c r="C35" s="328" t="s">
        <v>63</v>
      </c>
      <c r="D35" s="314">
        <f>+E35</f>
        <v>2845.0415370000005</v>
      </c>
      <c r="E35" s="314">
        <f>+E34*93.81%</f>
        <v>2845.0415370000005</v>
      </c>
      <c r="F35" s="314">
        <f>+G35</f>
        <v>2697.9609150000001</v>
      </c>
      <c r="G35" s="314">
        <f>+G34*94.83%</f>
        <v>2697.9609150000001</v>
      </c>
      <c r="H35" s="330">
        <f t="shared" si="0"/>
        <v>5.4515475440088203E-2</v>
      </c>
      <c r="I35" s="333">
        <f t="shared" si="0"/>
        <v>5.4515475440088203E-2</v>
      </c>
    </row>
    <row r="36" spans="1:9" ht="21.6" customHeight="1" x14ac:dyDescent="0.2">
      <c r="A36" s="92">
        <v>5</v>
      </c>
      <c r="B36" s="94" t="s">
        <v>59</v>
      </c>
      <c r="C36" s="329"/>
      <c r="D36" s="316"/>
      <c r="E36" s="316"/>
      <c r="F36" s="316"/>
      <c r="G36" s="316"/>
      <c r="H36" s="331"/>
      <c r="I36" s="334"/>
    </row>
    <row r="37" spans="1:9" ht="21.6" customHeight="1" x14ac:dyDescent="0.2">
      <c r="A37" s="92">
        <v>6</v>
      </c>
      <c r="B37" s="94" t="s">
        <v>60</v>
      </c>
      <c r="C37" s="51" t="s">
        <v>63</v>
      </c>
      <c r="D37" s="213">
        <f>+D35</f>
        <v>2845.0415370000005</v>
      </c>
      <c r="E37" s="213">
        <f>+E35</f>
        <v>2845.0415370000005</v>
      </c>
      <c r="F37" s="218">
        <f>+F35</f>
        <v>2697.9609150000001</v>
      </c>
      <c r="G37" s="218">
        <f>+G35</f>
        <v>2697.9609150000001</v>
      </c>
      <c r="H37" s="185">
        <f t="shared" si="0"/>
        <v>5.4515475440088203E-2</v>
      </c>
      <c r="I37" s="189">
        <f t="shared" si="0"/>
        <v>5.4515475440088203E-2</v>
      </c>
    </row>
    <row r="38" spans="1:9" ht="21.6" customHeight="1" x14ac:dyDescent="0.2">
      <c r="A38" s="92">
        <v>7</v>
      </c>
      <c r="B38" s="94" t="s">
        <v>61</v>
      </c>
      <c r="C38" s="51" t="s">
        <v>35</v>
      </c>
      <c r="D38" s="183">
        <f>+D37/D34</f>
        <v>0.93810000000000004</v>
      </c>
      <c r="E38" s="183">
        <f>+E37/E34</f>
        <v>0.93810000000000004</v>
      </c>
      <c r="F38" s="161">
        <f>+F37/F34</f>
        <v>0.94830000000000003</v>
      </c>
      <c r="G38" s="212">
        <f>+G37/G34</f>
        <v>0.94830000000000003</v>
      </c>
      <c r="H38" s="185">
        <f>D38-F38</f>
        <v>-1.0199999999999987E-2</v>
      </c>
      <c r="I38" s="189">
        <f>H38</f>
        <v>-1.0199999999999987E-2</v>
      </c>
    </row>
    <row r="39" spans="1:9" ht="21.6" customHeight="1" thickBot="1" x14ac:dyDescent="0.25">
      <c r="A39" s="96"/>
      <c r="B39" s="97"/>
      <c r="C39" s="21"/>
      <c r="D39" s="172"/>
      <c r="E39" s="172"/>
      <c r="F39" s="21"/>
      <c r="G39" s="21"/>
      <c r="H39" s="172"/>
      <c r="I39" s="174"/>
    </row>
    <row r="40" spans="1:9" ht="18" x14ac:dyDescent="0.25">
      <c r="D40" s="203"/>
      <c r="F40" s="98"/>
      <c r="G40" s="98"/>
      <c r="H40" s="5"/>
      <c r="I40" s="5"/>
    </row>
    <row r="41" spans="1:9" ht="23.25" x14ac:dyDescent="0.35">
      <c r="F41" s="233"/>
      <c r="G41" s="231"/>
    </row>
    <row r="42" spans="1:9" x14ac:dyDescent="0.2">
      <c r="D42" s="217"/>
    </row>
    <row r="43" spans="1:9" ht="12.75" customHeight="1" x14ac:dyDescent="0.2">
      <c r="A43" s="327"/>
      <c r="B43" s="327"/>
    </row>
    <row r="45" spans="1:9" ht="20.25" x14ac:dyDescent="0.3">
      <c r="E45" s="220"/>
      <c r="F45" s="228"/>
      <c r="G45" s="217"/>
    </row>
    <row r="47" spans="1:9" ht="18" x14ac:dyDescent="0.25">
      <c r="D47" s="203"/>
      <c r="E47" s="203"/>
    </row>
    <row r="56" spans="4:4" x14ac:dyDescent="0.2">
      <c r="D56" s="99"/>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zoomScale="60" zoomScaleNormal="50" workbookViewId="0">
      <selection activeCell="A5" sqref="A5:I28"/>
    </sheetView>
  </sheetViews>
  <sheetFormatPr defaultColWidth="9.140625" defaultRowHeight="12.75" x14ac:dyDescent="0.2"/>
  <cols>
    <col min="1" max="1" width="8" style="87" customWidth="1"/>
    <col min="2" max="2" width="62.7109375" style="87" customWidth="1"/>
    <col min="3" max="3" width="22" style="87" customWidth="1"/>
    <col min="4" max="4" width="23" style="87" customWidth="1"/>
    <col min="5" max="5" width="24.42578125" style="87" customWidth="1"/>
    <col min="6" max="6" width="20.42578125" style="87" customWidth="1"/>
    <col min="7" max="7" width="25" style="87" customWidth="1"/>
    <col min="8" max="9" width="21.85546875" style="87" bestFit="1" customWidth="1"/>
    <col min="10" max="10" width="9.140625" style="87"/>
    <col min="11" max="11" width="15.28515625" style="87" bestFit="1" customWidth="1"/>
    <col min="12" max="12" width="21.85546875" style="87" bestFit="1" customWidth="1"/>
    <col min="13" max="16384" width="9.140625" style="87"/>
  </cols>
  <sheetData>
    <row r="2" spans="1:9" ht="33" x14ac:dyDescent="0.2">
      <c r="I2" s="88" t="s">
        <v>81</v>
      </c>
    </row>
    <row r="5" spans="1:9" ht="34.5" x14ac:dyDescent="0.55000000000000004">
      <c r="A5" s="336" t="s">
        <v>0</v>
      </c>
      <c r="B5" s="336"/>
      <c r="C5" s="336"/>
      <c r="D5" s="336"/>
      <c r="E5" s="336"/>
      <c r="F5" s="336"/>
      <c r="G5" s="336"/>
      <c r="H5" s="336"/>
      <c r="I5" s="336"/>
    </row>
    <row r="6" spans="1:9" ht="18" customHeight="1" x14ac:dyDescent="0.4">
      <c r="A6" s="89"/>
      <c r="B6" s="89"/>
      <c r="C6" s="89"/>
      <c r="D6" s="89"/>
      <c r="E6" s="89"/>
    </row>
    <row r="8" spans="1:9" ht="30" x14ac:dyDescent="0.2">
      <c r="A8" s="318" t="s">
        <v>80</v>
      </c>
      <c r="B8" s="318"/>
      <c r="C8" s="318"/>
      <c r="D8" s="318"/>
      <c r="E8" s="318"/>
      <c r="F8" s="318"/>
      <c r="G8" s="318"/>
      <c r="H8" s="318"/>
      <c r="I8" s="318"/>
    </row>
    <row r="10" spans="1:9" ht="30" x14ac:dyDescent="0.2">
      <c r="A10" s="318" t="s">
        <v>79</v>
      </c>
      <c r="B10" s="318"/>
      <c r="C10" s="318"/>
      <c r="D10" s="318"/>
      <c r="E10" s="318"/>
      <c r="F10" s="318"/>
      <c r="G10" s="318"/>
      <c r="H10" s="318"/>
      <c r="I10" s="318"/>
    </row>
    <row r="11" spans="1:9" ht="13.5" thickBot="1" x14ac:dyDescent="0.25"/>
    <row r="12" spans="1:9" ht="24" customHeight="1" x14ac:dyDescent="0.2">
      <c r="A12" s="90"/>
      <c r="B12" s="91"/>
      <c r="C12" s="91"/>
      <c r="D12" s="325" t="s">
        <v>16</v>
      </c>
      <c r="E12" s="325"/>
      <c r="F12" s="325" t="s">
        <v>67</v>
      </c>
      <c r="G12" s="325"/>
      <c r="H12" s="337" t="s">
        <v>17</v>
      </c>
      <c r="I12" s="326"/>
    </row>
    <row r="13" spans="1:9" ht="24" customHeight="1" x14ac:dyDescent="0.2">
      <c r="A13" s="92"/>
      <c r="B13" s="51"/>
      <c r="C13" s="51"/>
      <c r="D13" s="51" t="s">
        <v>14</v>
      </c>
      <c r="E13" s="51" t="s">
        <v>15</v>
      </c>
      <c r="F13" s="51" t="s">
        <v>14</v>
      </c>
      <c r="G13" s="51" t="s">
        <v>15</v>
      </c>
      <c r="H13" s="324" t="s">
        <v>14</v>
      </c>
      <c r="I13" s="338" t="s">
        <v>15</v>
      </c>
    </row>
    <row r="14" spans="1:9" ht="33" customHeight="1" x14ac:dyDescent="0.2">
      <c r="A14" s="92"/>
      <c r="B14" s="51"/>
      <c r="C14" s="51"/>
      <c r="D14" s="324" t="str">
        <f>+'SHEET-1'!D14:E14</f>
        <v>April, 2024 to June, 2024</v>
      </c>
      <c r="E14" s="324"/>
      <c r="F14" s="324" t="str">
        <f>+'SHEET-1'!F14:G14</f>
        <v>April, 2023 to June, 2023</v>
      </c>
      <c r="G14" s="324"/>
      <c r="H14" s="324"/>
      <c r="I14" s="338"/>
    </row>
    <row r="15" spans="1:9" ht="24" customHeight="1" x14ac:dyDescent="0.2">
      <c r="A15" s="92" t="s">
        <v>64</v>
      </c>
      <c r="B15" s="51" t="s">
        <v>77</v>
      </c>
      <c r="C15" s="51"/>
      <c r="D15" s="177"/>
      <c r="E15" s="177"/>
      <c r="F15" s="177"/>
      <c r="G15" s="177"/>
      <c r="H15" s="177"/>
      <c r="I15" s="178"/>
    </row>
    <row r="16" spans="1:9" ht="24" customHeight="1" x14ac:dyDescent="0.2">
      <c r="A16" s="92">
        <v>1</v>
      </c>
      <c r="B16" s="94" t="s">
        <v>124</v>
      </c>
      <c r="C16" s="51" t="s">
        <v>78</v>
      </c>
      <c r="D16" s="205">
        <f>ROUND(+('SHEET-3'!D15/'SHEET-1'!D22)*10,2)</f>
        <v>5.63</v>
      </c>
      <c r="E16" s="182">
        <f>ROUND(+('SHEET-3'!E15/'SHEET-1'!E22)*10,2)</f>
        <v>5.63</v>
      </c>
      <c r="F16" s="205">
        <f>ROUND(+('SHEET-3'!F15/'SHEET-1'!F22)*10,2)</f>
        <v>5.65</v>
      </c>
      <c r="G16" s="205">
        <f>ROUND(+('SHEET-3'!G15/'SHEET-1'!G22)*10,2)</f>
        <v>5.65</v>
      </c>
      <c r="H16" s="183">
        <f>(D16-F16)/F16</f>
        <v>-3.539823008849639E-3</v>
      </c>
      <c r="I16" s="181">
        <f>(E16-G16)/G16</f>
        <v>-3.539823008849639E-3</v>
      </c>
    </row>
    <row r="17" spans="1:12" ht="24" customHeight="1" x14ac:dyDescent="0.2">
      <c r="A17" s="92">
        <v>2</v>
      </c>
      <c r="B17" s="94" t="s">
        <v>70</v>
      </c>
      <c r="C17" s="51" t="s">
        <v>78</v>
      </c>
      <c r="D17" s="182"/>
      <c r="E17" s="182"/>
      <c r="F17" s="211"/>
      <c r="G17" s="182"/>
      <c r="H17" s="20"/>
      <c r="I17" s="195"/>
    </row>
    <row r="18" spans="1:12" ht="24" customHeight="1" x14ac:dyDescent="0.2">
      <c r="A18" s="92">
        <v>3</v>
      </c>
      <c r="B18" s="94" t="s">
        <v>71</v>
      </c>
      <c r="C18" s="51" t="s">
        <v>78</v>
      </c>
      <c r="D18" s="182"/>
      <c r="E18" s="182"/>
      <c r="F18" s="182"/>
      <c r="G18" s="182"/>
      <c r="H18" s="20"/>
      <c r="I18" s="195"/>
    </row>
    <row r="19" spans="1:12" ht="24" customHeight="1" x14ac:dyDescent="0.2">
      <c r="A19" s="92">
        <v>4</v>
      </c>
      <c r="B19" s="94" t="s">
        <v>72</v>
      </c>
      <c r="C19" s="51" t="s">
        <v>78</v>
      </c>
      <c r="D19" s="182"/>
      <c r="E19" s="182"/>
      <c r="F19" s="182"/>
      <c r="G19" s="182"/>
      <c r="H19" s="20"/>
      <c r="I19" s="195"/>
    </row>
    <row r="20" spans="1:12" ht="24" customHeight="1" x14ac:dyDescent="0.2">
      <c r="A20" s="92">
        <v>5</v>
      </c>
      <c r="B20" s="94" t="s">
        <v>73</v>
      </c>
      <c r="C20" s="51" t="s">
        <v>78</v>
      </c>
      <c r="D20" s="182"/>
      <c r="E20" s="182"/>
      <c r="F20" s="182"/>
      <c r="G20" s="182"/>
      <c r="H20" s="20"/>
      <c r="I20" s="195"/>
    </row>
    <row r="21" spans="1:12" ht="28.5" customHeight="1" x14ac:dyDescent="0.2">
      <c r="A21" s="92">
        <v>6</v>
      </c>
      <c r="B21" s="94" t="s">
        <v>229</v>
      </c>
      <c r="C21" s="51" t="s">
        <v>78</v>
      </c>
      <c r="D21" s="182">
        <f>ROUND(+('SHEET-3'!D23/'SHEET-1'!D27)*10,2)</f>
        <v>7.22</v>
      </c>
      <c r="E21" s="205">
        <f>ROUND(+('SHEET-3'!E23/'SHEET-1'!E27)*10,2)</f>
        <v>7.22</v>
      </c>
      <c r="F21" s="205">
        <f>ROUND(+('SHEET-3'!F23/'SHEET-1'!F27)*10,2)</f>
        <v>7.4</v>
      </c>
      <c r="G21" s="205">
        <f>ROUND(+('SHEET-3'!G23/'SHEET-1'!G27)*10,2)</f>
        <v>7.4</v>
      </c>
      <c r="H21" s="183">
        <f>(D21-F21)/F21</f>
        <v>-2.4324324324324405E-2</v>
      </c>
      <c r="I21" s="181">
        <f>(E21-G21)/G21</f>
        <v>-2.4324324324324405E-2</v>
      </c>
    </row>
    <row r="22" spans="1:12" ht="24" customHeight="1" x14ac:dyDescent="0.2">
      <c r="A22" s="92"/>
      <c r="B22" s="51"/>
      <c r="C22" s="51"/>
      <c r="D22" s="182"/>
      <c r="E22" s="182"/>
      <c r="F22" s="182"/>
      <c r="G22" s="182"/>
      <c r="H22" s="20"/>
      <c r="I22" s="195"/>
    </row>
    <row r="23" spans="1:12" ht="24" customHeight="1" x14ac:dyDescent="0.2">
      <c r="A23" s="92" t="s">
        <v>65</v>
      </c>
      <c r="B23" s="51" t="s">
        <v>107</v>
      </c>
      <c r="C23" s="51"/>
      <c r="D23" s="182"/>
      <c r="E23" s="182"/>
      <c r="F23" s="182"/>
      <c r="G23" s="182"/>
      <c r="H23" s="176"/>
      <c r="I23" s="195"/>
    </row>
    <row r="24" spans="1:12" ht="24" customHeight="1" x14ac:dyDescent="0.25">
      <c r="A24" s="92">
        <v>1</v>
      </c>
      <c r="B24" s="94" t="s">
        <v>4</v>
      </c>
      <c r="C24" s="51" t="s">
        <v>78</v>
      </c>
      <c r="D24" s="182">
        <f>ROUND(+'SHEET-5'!D32/100,2)</f>
        <v>7.67</v>
      </c>
      <c r="E24" s="205">
        <f>ROUND(+'SHEET-5'!E32/100,2)</f>
        <v>7.67</v>
      </c>
      <c r="F24" s="205">
        <f>ROUND(+'SHEET-5'!F32/100,2)</f>
        <v>7.56</v>
      </c>
      <c r="G24" s="205">
        <f>ROUND(+'SHEET-5'!G32/100,2)</f>
        <v>7.56</v>
      </c>
      <c r="H24" s="183">
        <f t="shared" ref="H24:I26" si="0">(D24-F24)/F24</f>
        <v>1.4550264550264593E-2</v>
      </c>
      <c r="I24" s="181">
        <f t="shared" si="0"/>
        <v>1.4550264550264593E-2</v>
      </c>
      <c r="J24" s="99"/>
      <c r="K24" s="100"/>
      <c r="L24" s="100"/>
    </row>
    <row r="25" spans="1:12" ht="24" customHeight="1" x14ac:dyDescent="0.25">
      <c r="A25" s="92">
        <v>2</v>
      </c>
      <c r="B25" s="94" t="s">
        <v>74</v>
      </c>
      <c r="C25" s="51" t="s">
        <v>78</v>
      </c>
      <c r="D25" s="182">
        <f>ROUND(+'SHEET-5'!D39/100,2)</f>
        <v>6.83</v>
      </c>
      <c r="E25" s="205">
        <f>ROUND(+'SHEET-5'!E39/100,2)</f>
        <v>6.83</v>
      </c>
      <c r="F25" s="205">
        <f>ROUND(+'SHEET-5'!F39/100,2)</f>
        <v>6.83</v>
      </c>
      <c r="G25" s="205">
        <f>ROUND(+'SHEET-5'!G39/100,2)</f>
        <v>6.83</v>
      </c>
      <c r="H25" s="183">
        <f t="shared" si="0"/>
        <v>0</v>
      </c>
      <c r="I25" s="181">
        <f t="shared" si="0"/>
        <v>0</v>
      </c>
      <c r="J25" s="99"/>
      <c r="K25" s="100"/>
      <c r="L25" s="100"/>
    </row>
    <row r="26" spans="1:12" ht="24" customHeight="1" x14ac:dyDescent="0.25">
      <c r="A26" s="101">
        <v>3</v>
      </c>
      <c r="B26" s="102" t="s">
        <v>75</v>
      </c>
      <c r="C26" s="51" t="s">
        <v>78</v>
      </c>
      <c r="D26" s="175">
        <f>ROUND(+'SHEET-5'!D40/100,2)</f>
        <v>7.2</v>
      </c>
      <c r="E26" s="204">
        <f>ROUND(+'SHEET-5'!E40/100,2)</f>
        <v>7.2</v>
      </c>
      <c r="F26" s="204">
        <f>ROUND(+'SHEET-5'!F40/100,2)</f>
        <v>7.17</v>
      </c>
      <c r="G26" s="204">
        <f>ROUND(+'SHEET-5'!G40/100,2)</f>
        <v>7.17</v>
      </c>
      <c r="H26" s="183">
        <f t="shared" si="0"/>
        <v>4.1841004184100762E-3</v>
      </c>
      <c r="I26" s="181">
        <f t="shared" si="0"/>
        <v>4.1841004184100762E-3</v>
      </c>
      <c r="K26" s="100"/>
      <c r="L26" s="100"/>
    </row>
    <row r="27" spans="1:12" ht="24" customHeight="1" x14ac:dyDescent="0.2">
      <c r="A27" s="101"/>
      <c r="B27" s="102"/>
      <c r="C27" s="93"/>
      <c r="D27" s="175"/>
      <c r="E27" s="175"/>
      <c r="F27" s="175"/>
      <c r="G27" s="175"/>
      <c r="H27" s="55"/>
      <c r="I27" s="103"/>
    </row>
    <row r="28" spans="1:12" ht="24" customHeight="1" thickBot="1" x14ac:dyDescent="0.25">
      <c r="A28" s="96"/>
      <c r="B28" s="97" t="s">
        <v>76</v>
      </c>
      <c r="C28" s="21"/>
      <c r="D28" s="104"/>
      <c r="E28" s="104"/>
      <c r="F28" s="104"/>
      <c r="G28" s="104"/>
      <c r="H28" s="105"/>
      <c r="I28" s="106"/>
    </row>
    <row r="30" spans="1:12" ht="15.75" x14ac:dyDescent="0.2">
      <c r="F30" s="107"/>
      <c r="G30" s="107"/>
      <c r="H30" s="107"/>
    </row>
    <row r="35" spans="1:2" ht="12.75" customHeight="1" x14ac:dyDescent="0.2">
      <c r="A35" s="327" t="s">
        <v>234</v>
      </c>
      <c r="B35" s="327"/>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2"/>
  <sheetViews>
    <sheetView view="pageBreakPreview" zoomScale="60" zoomScaleNormal="60" workbookViewId="0">
      <selection activeCell="A5" sqref="A5:I37"/>
    </sheetView>
  </sheetViews>
  <sheetFormatPr defaultColWidth="9.140625" defaultRowHeight="12.75" x14ac:dyDescent="0.2"/>
  <cols>
    <col min="1" max="1" width="8" style="87" customWidth="1"/>
    <col min="2" max="2" width="76.42578125" style="87" customWidth="1"/>
    <col min="3" max="3" width="22" style="87" customWidth="1"/>
    <col min="4" max="4" width="25" style="87" customWidth="1"/>
    <col min="5" max="5" width="23.5703125" style="87" customWidth="1"/>
    <col min="6" max="6" width="24.42578125" style="87" customWidth="1"/>
    <col min="7" max="7" width="23.5703125" style="87" customWidth="1"/>
    <col min="8" max="8" width="19.5703125" style="87" customWidth="1"/>
    <col min="9" max="9" width="21.28515625" style="87" customWidth="1"/>
    <col min="10" max="10" width="9.85546875" style="87" bestFit="1" customWidth="1"/>
    <col min="11" max="11" width="9.140625" style="87"/>
    <col min="12" max="13" width="15.85546875" style="87" bestFit="1" customWidth="1"/>
    <col min="14" max="16384" width="9.140625" style="87"/>
  </cols>
  <sheetData>
    <row r="2" spans="1:10" ht="30" x14ac:dyDescent="0.2">
      <c r="I2" s="108" t="s">
        <v>44</v>
      </c>
    </row>
    <row r="5" spans="1:10" ht="30" x14ac:dyDescent="0.45">
      <c r="A5" s="339" t="s">
        <v>0</v>
      </c>
      <c r="B5" s="339"/>
      <c r="C5" s="339"/>
      <c r="D5" s="339"/>
      <c r="E5" s="339"/>
      <c r="F5" s="339"/>
      <c r="G5" s="339"/>
      <c r="H5" s="339"/>
      <c r="I5" s="339"/>
    </row>
    <row r="6" spans="1:10" ht="18" customHeight="1" x14ac:dyDescent="0.4">
      <c r="A6" s="89"/>
      <c r="B6" s="89"/>
      <c r="C6" s="89"/>
      <c r="D6" s="89"/>
      <c r="E6" s="89"/>
    </row>
    <row r="8" spans="1:10" ht="27.75" x14ac:dyDescent="0.2">
      <c r="A8" s="340" t="s">
        <v>43</v>
      </c>
      <c r="B8" s="340"/>
      <c r="C8" s="340"/>
      <c r="D8" s="340"/>
      <c r="E8" s="340"/>
      <c r="F8" s="340"/>
      <c r="G8" s="340"/>
      <c r="H8" s="340"/>
      <c r="I8" s="340"/>
    </row>
    <row r="10" spans="1:10" ht="27.75" x14ac:dyDescent="0.2">
      <c r="A10" s="340" t="s">
        <v>42</v>
      </c>
      <c r="B10" s="340"/>
      <c r="C10" s="340"/>
      <c r="D10" s="340"/>
      <c r="E10" s="340"/>
      <c r="F10" s="340"/>
      <c r="G10" s="340"/>
      <c r="H10" s="340"/>
      <c r="I10" s="340"/>
    </row>
    <row r="11" spans="1:10" ht="13.5" thickBot="1" x14ac:dyDescent="0.25"/>
    <row r="12" spans="1:10" ht="21.6" customHeight="1" x14ac:dyDescent="0.2">
      <c r="A12" s="90"/>
      <c r="B12" s="91"/>
      <c r="C12" s="91"/>
      <c r="D12" s="325" t="s">
        <v>106</v>
      </c>
      <c r="E12" s="325"/>
      <c r="F12" s="325" t="s">
        <v>67</v>
      </c>
      <c r="G12" s="325"/>
      <c r="H12" s="325" t="s">
        <v>17</v>
      </c>
      <c r="I12" s="326"/>
    </row>
    <row r="13" spans="1:10" ht="21.6" customHeight="1" x14ac:dyDescent="0.2">
      <c r="A13" s="92"/>
      <c r="B13" s="51"/>
      <c r="C13" s="51"/>
      <c r="D13" s="51" t="s">
        <v>14</v>
      </c>
      <c r="E13" s="51" t="s">
        <v>15</v>
      </c>
      <c r="F13" s="51" t="s">
        <v>14</v>
      </c>
      <c r="G13" s="51" t="s">
        <v>15</v>
      </c>
      <c r="H13" s="324" t="s">
        <v>14</v>
      </c>
      <c r="I13" s="319" t="s">
        <v>15</v>
      </c>
    </row>
    <row r="14" spans="1:10" ht="33" customHeight="1" x14ac:dyDescent="0.2">
      <c r="A14" s="92"/>
      <c r="B14" s="51"/>
      <c r="C14" s="51"/>
      <c r="D14" s="324" t="str">
        <f>+'SHEET-2'!D14:E14</f>
        <v>April, 2024 to June, 2024</v>
      </c>
      <c r="E14" s="324"/>
      <c r="F14" s="324" t="str">
        <f>+'SHEET-2'!F14:G14</f>
        <v>April, 2023 to June, 2023</v>
      </c>
      <c r="G14" s="324"/>
      <c r="H14" s="328"/>
      <c r="I14" s="319"/>
    </row>
    <row r="15" spans="1:10" ht="24" customHeight="1" x14ac:dyDescent="0.25">
      <c r="A15" s="92">
        <v>1</v>
      </c>
      <c r="B15" s="94" t="s">
        <v>126</v>
      </c>
      <c r="C15" s="51" t="s">
        <v>13</v>
      </c>
      <c r="D15" s="182">
        <f>+E15</f>
        <v>2444.31</v>
      </c>
      <c r="E15" s="182">
        <v>2444.31</v>
      </c>
      <c r="F15" s="218">
        <f>+G15</f>
        <v>2307.96</v>
      </c>
      <c r="G15" s="218">
        <v>2307.96</v>
      </c>
      <c r="H15" s="183">
        <f t="shared" ref="H15:I20" si="0">(D15-F15)/F15</f>
        <v>5.9078146934955507E-2</v>
      </c>
      <c r="I15" s="191">
        <f t="shared" si="0"/>
        <v>5.9078146934955507E-2</v>
      </c>
      <c r="J15" s="214"/>
    </row>
    <row r="16" spans="1:10" ht="24" customHeight="1" x14ac:dyDescent="0.25">
      <c r="A16" s="92">
        <v>2</v>
      </c>
      <c r="B16" s="94" t="s">
        <v>25</v>
      </c>
      <c r="C16" s="51" t="s">
        <v>13</v>
      </c>
      <c r="D16" s="182">
        <f>+'SHEET-7'!C23</f>
        <v>163.80000000000001</v>
      </c>
      <c r="E16" s="182">
        <f>+D16</f>
        <v>163.80000000000001</v>
      </c>
      <c r="F16" s="160">
        <f>+'SHEET-7'!D23</f>
        <v>165.03</v>
      </c>
      <c r="G16" s="218">
        <f t="shared" ref="G16:G30" si="1">+F16</f>
        <v>165.03</v>
      </c>
      <c r="H16" s="183">
        <f t="shared" si="0"/>
        <v>-7.4531903290310231E-3</v>
      </c>
      <c r="I16" s="191">
        <f t="shared" si="0"/>
        <v>-7.4531903290310231E-3</v>
      </c>
      <c r="J16" s="214"/>
    </row>
    <row r="17" spans="1:13" ht="24" customHeight="1" x14ac:dyDescent="0.25">
      <c r="A17" s="92">
        <v>3</v>
      </c>
      <c r="B17" s="94" t="s">
        <v>26</v>
      </c>
      <c r="C17" s="51" t="s">
        <v>13</v>
      </c>
      <c r="D17" s="182">
        <f>+'SHEET-7'!C29</f>
        <v>24.08</v>
      </c>
      <c r="E17" s="182">
        <f t="shared" ref="E17:E22" si="2">+D17</f>
        <v>24.08</v>
      </c>
      <c r="F17" s="160">
        <f>+'SHEET-7'!D29</f>
        <v>18.95</v>
      </c>
      <c r="G17" s="218">
        <f t="shared" si="1"/>
        <v>18.95</v>
      </c>
      <c r="H17" s="183">
        <f t="shared" si="0"/>
        <v>0.27071240105540895</v>
      </c>
      <c r="I17" s="191">
        <f t="shared" si="0"/>
        <v>0.27071240105540895</v>
      </c>
      <c r="J17" s="214"/>
    </row>
    <row r="18" spans="1:13" ht="24" customHeight="1" x14ac:dyDescent="0.3">
      <c r="A18" s="92">
        <v>4</v>
      </c>
      <c r="B18" s="94" t="s">
        <v>27</v>
      </c>
      <c r="C18" s="51" t="s">
        <v>13</v>
      </c>
      <c r="D18" s="182">
        <f>+'SHEET-7'!C24</f>
        <v>30.79</v>
      </c>
      <c r="E18" s="182">
        <f t="shared" si="2"/>
        <v>30.79</v>
      </c>
      <c r="F18" s="160">
        <f>+'SHEET-7'!D24</f>
        <v>44.92</v>
      </c>
      <c r="G18" s="218">
        <f t="shared" si="1"/>
        <v>44.92</v>
      </c>
      <c r="H18" s="183">
        <f t="shared" si="0"/>
        <v>-0.31455921638468393</v>
      </c>
      <c r="I18" s="191">
        <f>(E18-G18)/G18</f>
        <v>-0.31455921638468393</v>
      </c>
      <c r="J18" s="214"/>
      <c r="L18" s="109"/>
      <c r="M18" s="109"/>
    </row>
    <row r="19" spans="1:13" ht="24" customHeight="1" x14ac:dyDescent="0.3">
      <c r="A19" s="92">
        <v>5</v>
      </c>
      <c r="B19" s="94" t="s">
        <v>28</v>
      </c>
      <c r="C19" s="51" t="s">
        <v>13</v>
      </c>
      <c r="D19" s="182">
        <f>+'SHEET-7'!C28</f>
        <v>82.62</v>
      </c>
      <c r="E19" s="182">
        <f t="shared" si="2"/>
        <v>82.62</v>
      </c>
      <c r="F19" s="160">
        <f>+'SHEET-7'!D28</f>
        <v>70.81</v>
      </c>
      <c r="G19" s="218">
        <f t="shared" si="1"/>
        <v>70.81</v>
      </c>
      <c r="H19" s="183">
        <f t="shared" si="0"/>
        <v>0.16678435249258583</v>
      </c>
      <c r="I19" s="191">
        <f>(E19-G19)/G19</f>
        <v>0.16678435249258583</v>
      </c>
      <c r="J19" s="214"/>
      <c r="L19" s="110"/>
      <c r="M19" s="110"/>
    </row>
    <row r="20" spans="1:13" ht="24" customHeight="1" x14ac:dyDescent="0.3">
      <c r="A20" s="92">
        <v>6</v>
      </c>
      <c r="B20" s="94" t="s">
        <v>29</v>
      </c>
      <c r="C20" s="51" t="s">
        <v>13</v>
      </c>
      <c r="D20" s="182">
        <f>+'SHEET-7'!C25</f>
        <v>29.03</v>
      </c>
      <c r="E20" s="182">
        <f t="shared" si="2"/>
        <v>29.03</v>
      </c>
      <c r="F20" s="160">
        <f>+'SHEET-7'!D25</f>
        <v>24.93</v>
      </c>
      <c r="G20" s="218">
        <f t="shared" si="1"/>
        <v>24.93</v>
      </c>
      <c r="H20" s="192">
        <f t="shared" si="0"/>
        <v>0.16446048937023672</v>
      </c>
      <c r="I20" s="193">
        <f>(E20-G20)/G20</f>
        <v>0.16446048937023672</v>
      </c>
      <c r="J20" s="214"/>
      <c r="L20" s="110"/>
      <c r="M20" s="110"/>
    </row>
    <row r="21" spans="1:13" ht="24" customHeight="1" x14ac:dyDescent="0.3">
      <c r="A21" s="92" t="s">
        <v>117</v>
      </c>
      <c r="B21" s="94" t="s">
        <v>118</v>
      </c>
      <c r="C21" s="51" t="s">
        <v>13</v>
      </c>
      <c r="D21" s="182">
        <f>+'SHEET-7'!C32</f>
        <v>0</v>
      </c>
      <c r="E21" s="182">
        <f t="shared" si="2"/>
        <v>0</v>
      </c>
      <c r="F21" s="160">
        <f>+'SHEET-7'!D32</f>
        <v>0</v>
      </c>
      <c r="G21" s="218">
        <f t="shared" si="1"/>
        <v>0</v>
      </c>
      <c r="H21" s="192">
        <v>0</v>
      </c>
      <c r="I21" s="193">
        <v>0</v>
      </c>
      <c r="J21" s="214"/>
      <c r="L21" s="110"/>
      <c r="M21" s="110"/>
    </row>
    <row r="22" spans="1:13" ht="24" customHeight="1" x14ac:dyDescent="0.3">
      <c r="A22" s="92">
        <v>7</v>
      </c>
      <c r="B22" s="94" t="s">
        <v>125</v>
      </c>
      <c r="C22" s="51" t="s">
        <v>13</v>
      </c>
      <c r="D22" s="182">
        <f>+'SHEET-7'!C26</f>
        <v>10.33</v>
      </c>
      <c r="E22" s="182">
        <f t="shared" si="2"/>
        <v>10.33</v>
      </c>
      <c r="F22" s="160">
        <f>+'SHEET-7'!D26</f>
        <v>9.3000000000000007</v>
      </c>
      <c r="G22" s="218">
        <f t="shared" si="1"/>
        <v>9.3000000000000007</v>
      </c>
      <c r="H22" s="192">
        <f t="shared" ref="H22" si="3">(D22-F22)/F22</f>
        <v>0.11075268817204294</v>
      </c>
      <c r="I22" s="193">
        <f t="shared" ref="I22" si="4">(E22-G22)/G22</f>
        <v>0.11075268817204294</v>
      </c>
      <c r="J22" s="214"/>
      <c r="L22" s="110"/>
      <c r="M22" s="110"/>
    </row>
    <row r="23" spans="1:13" ht="24" customHeight="1" x14ac:dyDescent="0.2">
      <c r="A23" s="92">
        <v>8</v>
      </c>
      <c r="B23" s="94" t="s">
        <v>30</v>
      </c>
      <c r="C23" s="51" t="s">
        <v>13</v>
      </c>
      <c r="D23" s="22">
        <f>+SUM(D15:D22)</f>
        <v>2784.96</v>
      </c>
      <c r="E23" s="22">
        <f>+SUM(E15:E22)</f>
        <v>2784.96</v>
      </c>
      <c r="F23" s="22">
        <f>+SUM(F15:F22)</f>
        <v>2641.9</v>
      </c>
      <c r="G23" s="22">
        <f>+SUM(G15:G22)</f>
        <v>2641.9</v>
      </c>
      <c r="H23" s="183">
        <f t="shared" ref="H23:I27" si="5">(D23-F23)/F23</f>
        <v>5.4150422044740507E-2</v>
      </c>
      <c r="I23" s="191">
        <f t="shared" si="5"/>
        <v>5.4150422044740507E-2</v>
      </c>
      <c r="J23" s="99"/>
    </row>
    <row r="24" spans="1:13" ht="24" customHeight="1" x14ac:dyDescent="0.2">
      <c r="A24" s="92">
        <v>9</v>
      </c>
      <c r="B24" s="94" t="s">
        <v>31</v>
      </c>
      <c r="C24" s="51" t="s">
        <v>13</v>
      </c>
      <c r="D24" s="244">
        <f>+E24</f>
        <v>101.12</v>
      </c>
      <c r="E24" s="244">
        <v>101.12</v>
      </c>
      <c r="F24" s="218">
        <v>30.21</v>
      </c>
      <c r="G24" s="218">
        <f>+F24</f>
        <v>30.21</v>
      </c>
      <c r="H24" s="183">
        <f t="shared" si="5"/>
        <v>2.3472360145647135</v>
      </c>
      <c r="I24" s="191">
        <f t="shared" si="5"/>
        <v>2.3472360145647135</v>
      </c>
    </row>
    <row r="25" spans="1:13" ht="24" customHeight="1" x14ac:dyDescent="0.2">
      <c r="A25" s="92">
        <v>10</v>
      </c>
      <c r="B25" s="94" t="s">
        <v>32</v>
      </c>
      <c r="C25" s="51" t="s">
        <v>13</v>
      </c>
      <c r="D25" s="182">
        <v>0</v>
      </c>
      <c r="E25" s="182">
        <f>+D25</f>
        <v>0</v>
      </c>
      <c r="F25" s="160">
        <v>0</v>
      </c>
      <c r="G25" s="218">
        <f t="shared" si="1"/>
        <v>0</v>
      </c>
      <c r="H25" s="229">
        <v>0</v>
      </c>
      <c r="I25" s="191">
        <v>0</v>
      </c>
    </row>
    <row r="26" spans="1:13" ht="24" customHeight="1" x14ac:dyDescent="0.2">
      <c r="A26" s="92">
        <v>11</v>
      </c>
      <c r="B26" s="94" t="s">
        <v>88</v>
      </c>
      <c r="C26" s="51" t="s">
        <v>13</v>
      </c>
      <c r="D26" s="182">
        <f>+'SHEET-7'!C14</f>
        <v>62.15</v>
      </c>
      <c r="E26" s="182">
        <f>+D26</f>
        <v>62.15</v>
      </c>
      <c r="F26" s="160">
        <f>+'SHEET-7'!D14</f>
        <v>58.540612600999999</v>
      </c>
      <c r="G26" s="218">
        <f t="shared" si="1"/>
        <v>58.540612600999999</v>
      </c>
      <c r="H26" s="183">
        <f t="shared" si="5"/>
        <v>6.165612621105955E-2</v>
      </c>
      <c r="I26" s="191">
        <f t="shared" si="5"/>
        <v>6.165612621105955E-2</v>
      </c>
    </row>
    <row r="27" spans="1:13" ht="24" customHeight="1" x14ac:dyDescent="0.2">
      <c r="A27" s="92">
        <v>12</v>
      </c>
      <c r="B27" s="94" t="s">
        <v>230</v>
      </c>
      <c r="C27" s="51" t="s">
        <v>13</v>
      </c>
      <c r="D27" s="179">
        <v>0</v>
      </c>
      <c r="E27" s="179">
        <f>+D27</f>
        <v>0</v>
      </c>
      <c r="F27" s="239">
        <v>0</v>
      </c>
      <c r="G27" s="239">
        <f>+F27</f>
        <v>0</v>
      </c>
      <c r="H27" s="229" t="e">
        <f t="shared" si="5"/>
        <v>#DIV/0!</v>
      </c>
      <c r="I27" s="191" t="e">
        <f t="shared" si="5"/>
        <v>#DIV/0!</v>
      </c>
    </row>
    <row r="28" spans="1:13" ht="24" customHeight="1" x14ac:dyDescent="0.2">
      <c r="A28" s="92">
        <v>13</v>
      </c>
      <c r="B28" s="94" t="s">
        <v>108</v>
      </c>
      <c r="C28" s="51" t="s">
        <v>13</v>
      </c>
      <c r="D28" s="182">
        <f>+'SHEET-5'!D25</f>
        <v>2742.3500000000004</v>
      </c>
      <c r="E28" s="182">
        <f>+'SHEET-5'!E25</f>
        <v>2742.3500000000004</v>
      </c>
      <c r="F28" s="216">
        <f>+'SHEET-5'!F25</f>
        <v>2559.84</v>
      </c>
      <c r="G28" s="216">
        <f>+'SHEET-5'!G25</f>
        <v>2559.84</v>
      </c>
      <c r="H28" s="183">
        <f t="shared" ref="H28:I30" si="6">(D28-F28)/F28</f>
        <v>7.129742483905252E-2</v>
      </c>
      <c r="I28" s="181">
        <f t="shared" si="6"/>
        <v>7.129742483905252E-2</v>
      </c>
    </row>
    <row r="29" spans="1:13" ht="24" customHeight="1" x14ac:dyDescent="0.2">
      <c r="A29" s="92">
        <v>14</v>
      </c>
      <c r="B29" s="94" t="s">
        <v>33</v>
      </c>
      <c r="C29" s="51" t="s">
        <v>13</v>
      </c>
      <c r="D29" s="182">
        <f>+'SHEET-7'!C13</f>
        <v>17.149999999999999</v>
      </c>
      <c r="E29" s="182">
        <f>+D29</f>
        <v>17.149999999999999</v>
      </c>
      <c r="F29" s="160">
        <f>+'SHEET-7'!D13</f>
        <v>17.68</v>
      </c>
      <c r="G29" s="218">
        <f t="shared" si="1"/>
        <v>17.68</v>
      </c>
      <c r="H29" s="183">
        <f t="shared" si="6"/>
        <v>-2.9977375565610923E-2</v>
      </c>
      <c r="I29" s="181">
        <f t="shared" si="6"/>
        <v>-2.9977375565610923E-2</v>
      </c>
    </row>
    <row r="30" spans="1:13" ht="24" customHeight="1" x14ac:dyDescent="0.2">
      <c r="A30" s="92">
        <v>15</v>
      </c>
      <c r="B30" s="94" t="s">
        <v>225</v>
      </c>
      <c r="C30" s="51" t="s">
        <v>13</v>
      </c>
      <c r="D30" s="182">
        <f>+'SHEET-7'!C12</f>
        <v>41.58</v>
      </c>
      <c r="E30" s="182">
        <f>+D30</f>
        <v>41.58</v>
      </c>
      <c r="F30" s="160">
        <f>+'SHEET-7'!D12</f>
        <v>29.51</v>
      </c>
      <c r="G30" s="218">
        <f t="shared" si="1"/>
        <v>29.51</v>
      </c>
      <c r="H30" s="183">
        <f t="shared" si="6"/>
        <v>0.40901389359539125</v>
      </c>
      <c r="I30" s="181">
        <f t="shared" si="6"/>
        <v>0.40901389359539125</v>
      </c>
    </row>
    <row r="31" spans="1:13" ht="24" customHeight="1" x14ac:dyDescent="0.2">
      <c r="A31" s="92">
        <v>16</v>
      </c>
      <c r="B31" s="94" t="s">
        <v>34</v>
      </c>
      <c r="C31" s="51"/>
      <c r="D31" s="182"/>
      <c r="E31" s="182"/>
      <c r="F31" s="182"/>
      <c r="G31" s="182"/>
      <c r="H31" s="20"/>
      <c r="I31" s="194"/>
    </row>
    <row r="32" spans="1:13" ht="24" customHeight="1" x14ac:dyDescent="0.2">
      <c r="A32" s="92">
        <v>17</v>
      </c>
      <c r="B32" s="94" t="s">
        <v>119</v>
      </c>
      <c r="C32" s="51" t="s">
        <v>35</v>
      </c>
      <c r="D32" s="183">
        <f>D15/D23</f>
        <v>0.87768226473629785</v>
      </c>
      <c r="E32" s="183">
        <f>E15/E23</f>
        <v>0.87768226473629785</v>
      </c>
      <c r="F32" s="161">
        <f>F15/F23</f>
        <v>0.87359854650062452</v>
      </c>
      <c r="G32" s="161">
        <f>G15/G23</f>
        <v>0.87359854650062452</v>
      </c>
      <c r="H32" s="183">
        <f>D32-F32</f>
        <v>4.0837182356733281E-3</v>
      </c>
      <c r="I32" s="183">
        <f>E32-G32</f>
        <v>4.0837182356733281E-3</v>
      </c>
    </row>
    <row r="33" spans="1:9" ht="24" customHeight="1" thickBot="1" x14ac:dyDescent="0.25">
      <c r="A33" s="96"/>
      <c r="B33" s="97"/>
      <c r="C33" s="21"/>
      <c r="D33" s="21"/>
      <c r="E33" s="21"/>
      <c r="F33" s="21"/>
      <c r="G33" s="21"/>
      <c r="H33" s="165"/>
      <c r="I33" s="166"/>
    </row>
    <row r="37" spans="1:9" ht="12.75" customHeight="1" x14ac:dyDescent="0.2">
      <c r="A37" s="327" t="s">
        <v>234</v>
      </c>
      <c r="B37" s="327"/>
    </row>
    <row r="52" spans="4:8" ht="23.25" x14ac:dyDescent="0.35">
      <c r="D52" s="111">
        <f>3+0.58+0.94</f>
        <v>4.5199999999999996</v>
      </c>
      <c r="E52" s="111">
        <v>30066980.798</v>
      </c>
      <c r="F52" s="87">
        <v>5786401.75</v>
      </c>
      <c r="G52" s="112">
        <v>9381444.3800000008</v>
      </c>
      <c r="H52" s="87">
        <v>87524122.379999995</v>
      </c>
    </row>
    <row r="53" spans="4:8" ht="23.25" x14ac:dyDescent="0.35">
      <c r="D53" s="113"/>
      <c r="E53" s="113">
        <f>E52/10^7</f>
        <v>3.0066980798</v>
      </c>
      <c r="F53" s="113">
        <f t="shared" ref="F53:H53" si="7">F52/10^7</f>
        <v>0.57864017499999998</v>
      </c>
      <c r="G53" s="113">
        <f t="shared" si="7"/>
        <v>0.93814443800000014</v>
      </c>
      <c r="H53" s="113">
        <f t="shared" si="7"/>
        <v>8.7524122379999998</v>
      </c>
    </row>
    <row r="54" spans="4:8" ht="23.25" x14ac:dyDescent="0.35">
      <c r="D54" s="113"/>
      <c r="E54" s="113"/>
    </row>
    <row r="55" spans="4:8" ht="23.25" x14ac:dyDescent="0.35">
      <c r="D55" s="113"/>
      <c r="E55" s="113"/>
    </row>
    <row r="56" spans="4:8" ht="23.25" x14ac:dyDescent="0.35">
      <c r="D56" s="113"/>
      <c r="E56" s="113"/>
    </row>
    <row r="57" spans="4:8" ht="23.25" x14ac:dyDescent="0.35">
      <c r="D57" s="113"/>
      <c r="E57" s="113"/>
    </row>
    <row r="58" spans="4:8" ht="23.25" x14ac:dyDescent="0.35">
      <c r="D58" s="113"/>
      <c r="E58" s="113"/>
    </row>
    <row r="59" spans="4:8" ht="23.25" x14ac:dyDescent="0.35">
      <c r="D59" s="113"/>
      <c r="E59" s="113"/>
    </row>
    <row r="61" spans="4:8" ht="23.25" x14ac:dyDescent="0.35">
      <c r="D61" s="113">
        <v>0.64</v>
      </c>
    </row>
    <row r="62" spans="4:8" ht="23.25" x14ac:dyDescent="0.35">
      <c r="D62" s="113">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C31" zoomScale="60" zoomScaleNormal="60" workbookViewId="0">
      <selection activeCell="A5" sqref="A5:I40"/>
    </sheetView>
  </sheetViews>
  <sheetFormatPr defaultColWidth="9.140625" defaultRowHeight="12.75" x14ac:dyDescent="0.2"/>
  <cols>
    <col min="1" max="1" width="8" style="60" customWidth="1"/>
    <col min="2" max="2" width="77.5703125" style="60" customWidth="1"/>
    <col min="3" max="3" width="17" style="60" customWidth="1"/>
    <col min="4" max="4" width="24.42578125" style="60" customWidth="1"/>
    <col min="5" max="5" width="25.5703125" style="60" customWidth="1"/>
    <col min="6" max="6" width="23.85546875" style="60" customWidth="1"/>
    <col min="7" max="7" width="25.85546875" style="60" customWidth="1"/>
    <col min="8" max="8" width="19.42578125" style="60" customWidth="1"/>
    <col min="9" max="9" width="20.42578125" style="60" customWidth="1"/>
    <col min="10" max="12" width="9.140625" style="60"/>
    <col min="13" max="13" width="15.85546875" style="60" bestFit="1" customWidth="1"/>
    <col min="14" max="14" width="24.7109375" style="60" bestFit="1" customWidth="1"/>
    <col min="15" max="16384" width="9.140625" style="60"/>
  </cols>
  <sheetData>
    <row r="2" spans="1:9" ht="33" x14ac:dyDescent="0.2">
      <c r="I2" s="61" t="s">
        <v>226</v>
      </c>
    </row>
    <row r="5" spans="1:9" ht="30" x14ac:dyDescent="0.45">
      <c r="A5" s="347" t="s">
        <v>0</v>
      </c>
      <c r="B5" s="347"/>
      <c r="C5" s="347"/>
      <c r="D5" s="347"/>
      <c r="E5" s="347"/>
      <c r="F5" s="347"/>
      <c r="G5" s="347"/>
      <c r="H5" s="347"/>
      <c r="I5" s="347"/>
    </row>
    <row r="7" spans="1:9" ht="27.75" x14ac:dyDescent="0.2">
      <c r="A7" s="356" t="s">
        <v>20</v>
      </c>
      <c r="B7" s="356"/>
      <c r="C7" s="356"/>
      <c r="D7" s="356"/>
      <c r="E7" s="356"/>
      <c r="F7" s="356"/>
      <c r="G7" s="356"/>
      <c r="H7" s="356"/>
      <c r="I7" s="356"/>
    </row>
    <row r="9" spans="1:9" ht="27.75" x14ac:dyDescent="0.2">
      <c r="A9" s="356" t="s">
        <v>24</v>
      </c>
      <c r="B9" s="356"/>
      <c r="C9" s="356"/>
      <c r="D9" s="356"/>
      <c r="E9" s="356"/>
      <c r="F9" s="356"/>
      <c r="G9" s="356"/>
      <c r="H9" s="356"/>
      <c r="I9" s="356"/>
    </row>
    <row r="10" spans="1:9" ht="13.5" thickBot="1" x14ac:dyDescent="0.25"/>
    <row r="11" spans="1:9" ht="21.6" customHeight="1" x14ac:dyDescent="0.2">
      <c r="A11" s="62"/>
      <c r="B11" s="63"/>
      <c r="C11" s="63"/>
      <c r="D11" s="341" t="s">
        <v>16</v>
      </c>
      <c r="E11" s="341"/>
      <c r="F11" s="341" t="s">
        <v>67</v>
      </c>
      <c r="G11" s="341"/>
      <c r="H11" s="341" t="s">
        <v>17</v>
      </c>
      <c r="I11" s="342"/>
    </row>
    <row r="12" spans="1:9" ht="21.6" customHeight="1" x14ac:dyDescent="0.2">
      <c r="A12" s="64"/>
      <c r="B12" s="56"/>
      <c r="C12" s="56"/>
      <c r="D12" s="56" t="s">
        <v>14</v>
      </c>
      <c r="E12" s="56" t="s">
        <v>15</v>
      </c>
      <c r="F12" s="56" t="s">
        <v>14</v>
      </c>
      <c r="G12" s="56" t="s">
        <v>15</v>
      </c>
      <c r="H12" s="343" t="s">
        <v>14</v>
      </c>
      <c r="I12" s="344" t="s">
        <v>15</v>
      </c>
    </row>
    <row r="13" spans="1:9" ht="21.6" customHeight="1" x14ac:dyDescent="0.2">
      <c r="A13" s="64" t="s">
        <v>39</v>
      </c>
      <c r="B13" s="56" t="s">
        <v>101</v>
      </c>
      <c r="C13" s="56"/>
      <c r="D13" s="324" t="str">
        <f>+'SHEET-3'!D14:E14</f>
        <v>April, 2024 to June, 2024</v>
      </c>
      <c r="E13" s="324"/>
      <c r="F13" s="324" t="str">
        <f>+'SHEET-3'!F14:G14</f>
        <v>April, 2023 to June, 2023</v>
      </c>
      <c r="G13" s="324"/>
      <c r="H13" s="343"/>
      <c r="I13" s="344"/>
    </row>
    <row r="14" spans="1:9" ht="21.6" customHeight="1" x14ac:dyDescent="0.2">
      <c r="A14" s="66">
        <v>1</v>
      </c>
      <c r="B14" s="67" t="s">
        <v>4</v>
      </c>
      <c r="C14" s="68" t="s">
        <v>82</v>
      </c>
      <c r="D14" s="223">
        <f>3018+135</f>
        <v>3153</v>
      </c>
      <c r="E14" s="223">
        <f>D14</f>
        <v>3153</v>
      </c>
      <c r="F14" s="223">
        <v>2897</v>
      </c>
      <c r="G14" s="223">
        <v>2897</v>
      </c>
      <c r="H14" s="167">
        <f>(D14-F14)/F14</f>
        <v>8.836727649292371E-2</v>
      </c>
      <c r="I14" s="168">
        <f>(E14-G14)/G14</f>
        <v>8.836727649292371E-2</v>
      </c>
    </row>
    <row r="15" spans="1:9" ht="21.6" customHeight="1" x14ac:dyDescent="0.2">
      <c r="A15" s="66">
        <v>2</v>
      </c>
      <c r="B15" s="67" t="s">
        <v>102</v>
      </c>
      <c r="C15" s="68" t="s">
        <v>82</v>
      </c>
      <c r="D15" s="223">
        <v>0</v>
      </c>
      <c r="E15" s="223">
        <f t="shared" ref="E15:E18" si="0">D15</f>
        <v>0</v>
      </c>
      <c r="F15" s="223">
        <v>0</v>
      </c>
      <c r="G15" s="223">
        <v>0</v>
      </c>
      <c r="H15" s="207" t="e">
        <f t="shared" ref="H15:H25" si="1">(D15-F15)/F15</f>
        <v>#DIV/0!</v>
      </c>
      <c r="I15" s="208" t="e">
        <f t="shared" ref="I15:I25" si="2">(E15-G15)/G15</f>
        <v>#DIV/0!</v>
      </c>
    </row>
    <row r="16" spans="1:9" ht="21.6" customHeight="1" x14ac:dyDescent="0.2">
      <c r="A16" s="66">
        <v>3</v>
      </c>
      <c r="B16" s="67" t="s">
        <v>7</v>
      </c>
      <c r="C16" s="68" t="s">
        <v>82</v>
      </c>
      <c r="D16" s="223">
        <v>0</v>
      </c>
      <c r="E16" s="223">
        <f t="shared" si="0"/>
        <v>0</v>
      </c>
      <c r="F16" s="223">
        <v>0</v>
      </c>
      <c r="G16" s="223">
        <v>0</v>
      </c>
      <c r="H16" s="167">
        <v>0</v>
      </c>
      <c r="I16" s="168">
        <v>0</v>
      </c>
    </row>
    <row r="17" spans="1:14" ht="24" customHeight="1" x14ac:dyDescent="0.2">
      <c r="A17" s="66">
        <v>4</v>
      </c>
      <c r="B17" s="67" t="s">
        <v>8</v>
      </c>
      <c r="C17" s="68" t="s">
        <v>82</v>
      </c>
      <c r="D17" s="223">
        <f>SUM(D14:D16)</f>
        <v>3153</v>
      </c>
      <c r="E17" s="223">
        <f t="shared" si="0"/>
        <v>3153</v>
      </c>
      <c r="F17" s="223">
        <v>2897</v>
      </c>
      <c r="G17" s="223">
        <v>2897</v>
      </c>
      <c r="H17" s="167">
        <f t="shared" si="1"/>
        <v>8.836727649292371E-2</v>
      </c>
      <c r="I17" s="168">
        <f t="shared" si="2"/>
        <v>8.836727649292371E-2</v>
      </c>
    </row>
    <row r="18" spans="1:14" ht="21.6" customHeight="1" x14ac:dyDescent="0.2">
      <c r="A18" s="66">
        <v>5</v>
      </c>
      <c r="B18" s="67" t="s">
        <v>2</v>
      </c>
      <c r="C18" s="68" t="s">
        <v>82</v>
      </c>
      <c r="D18" s="223">
        <v>2929058</v>
      </c>
      <c r="E18" s="223">
        <f t="shared" si="0"/>
        <v>2929058</v>
      </c>
      <c r="F18" s="223">
        <v>2862145</v>
      </c>
      <c r="G18" s="223">
        <v>2862145</v>
      </c>
      <c r="H18" s="167">
        <f t="shared" si="1"/>
        <v>2.3378619881242915E-2</v>
      </c>
      <c r="I18" s="168">
        <f t="shared" si="2"/>
        <v>2.3378619881242915E-2</v>
      </c>
    </row>
    <row r="19" spans="1:14" ht="21.6" customHeight="1" x14ac:dyDescent="0.35">
      <c r="A19" s="66">
        <v>6</v>
      </c>
      <c r="B19" s="67" t="s">
        <v>3</v>
      </c>
      <c r="C19" s="68" t="s">
        <v>82</v>
      </c>
      <c r="D19" s="345">
        <v>423299</v>
      </c>
      <c r="E19" s="345">
        <f>D19</f>
        <v>423299</v>
      </c>
      <c r="F19" s="345">
        <v>406544</v>
      </c>
      <c r="G19" s="345">
        <v>406544</v>
      </c>
      <c r="H19" s="357">
        <f t="shared" si="1"/>
        <v>4.1213251210201113E-2</v>
      </c>
      <c r="I19" s="348">
        <f t="shared" si="2"/>
        <v>4.1213251210201113E-2</v>
      </c>
      <c r="M19" s="69"/>
      <c r="N19" s="70"/>
    </row>
    <row r="20" spans="1:14" ht="21.6" customHeight="1" x14ac:dyDescent="0.35">
      <c r="A20" s="66">
        <v>7</v>
      </c>
      <c r="B20" s="67" t="s">
        <v>1</v>
      </c>
      <c r="C20" s="68" t="s">
        <v>82</v>
      </c>
      <c r="D20" s="346"/>
      <c r="E20" s="346"/>
      <c r="F20" s="346"/>
      <c r="G20" s="346"/>
      <c r="H20" s="358"/>
      <c r="I20" s="349"/>
      <c r="M20" s="69"/>
      <c r="N20" s="70"/>
    </row>
    <row r="21" spans="1:14" ht="21.6" customHeight="1" x14ac:dyDescent="0.35">
      <c r="A21" s="66">
        <v>8</v>
      </c>
      <c r="B21" s="67" t="s">
        <v>120</v>
      </c>
      <c r="C21" s="68" t="s">
        <v>82</v>
      </c>
      <c r="D21" s="223">
        <v>32486</v>
      </c>
      <c r="E21" s="223">
        <f>D21</f>
        <v>32486</v>
      </c>
      <c r="F21" s="223">
        <v>29965</v>
      </c>
      <c r="G21" s="223">
        <v>29965</v>
      </c>
      <c r="H21" s="167">
        <f t="shared" si="1"/>
        <v>8.4131486734523614E-2</v>
      </c>
      <c r="I21" s="168">
        <f t="shared" si="2"/>
        <v>8.4131486734523614E-2</v>
      </c>
      <c r="M21" s="69"/>
      <c r="N21" s="70"/>
    </row>
    <row r="22" spans="1:14" ht="24" customHeight="1" x14ac:dyDescent="0.2">
      <c r="A22" s="66">
        <v>9</v>
      </c>
      <c r="B22" s="67" t="s">
        <v>10</v>
      </c>
      <c r="C22" s="68" t="s">
        <v>82</v>
      </c>
      <c r="D22" s="223">
        <f>SUM(D18:D21)</f>
        <v>3384843</v>
      </c>
      <c r="E22" s="223">
        <f t="shared" ref="E22:E25" si="3">D22</f>
        <v>3384843</v>
      </c>
      <c r="F22" s="223">
        <v>3298654</v>
      </c>
      <c r="G22" s="223">
        <v>3298654</v>
      </c>
      <c r="H22" s="167">
        <f t="shared" si="1"/>
        <v>2.6128536063497413E-2</v>
      </c>
      <c r="I22" s="168">
        <f t="shared" si="2"/>
        <v>2.6128536063497413E-2</v>
      </c>
    </row>
    <row r="23" spans="1:14" ht="21.6" customHeight="1" x14ac:dyDescent="0.35">
      <c r="A23" s="66">
        <v>10</v>
      </c>
      <c r="B23" s="67" t="s">
        <v>5</v>
      </c>
      <c r="C23" s="68" t="s">
        <v>82</v>
      </c>
      <c r="D23" s="223">
        <f>225817+14</f>
        <v>225831</v>
      </c>
      <c r="E23" s="223">
        <f t="shared" si="3"/>
        <v>225831</v>
      </c>
      <c r="F23" s="223">
        <v>213227</v>
      </c>
      <c r="G23" s="223">
        <v>213227</v>
      </c>
      <c r="H23" s="167">
        <f t="shared" si="1"/>
        <v>5.9110712996008945E-2</v>
      </c>
      <c r="I23" s="168">
        <f t="shared" si="2"/>
        <v>5.9110712996008945E-2</v>
      </c>
      <c r="M23" s="69"/>
      <c r="N23" s="70"/>
    </row>
    <row r="24" spans="1:14" ht="24" customHeight="1" x14ac:dyDescent="0.35">
      <c r="A24" s="66">
        <v>11</v>
      </c>
      <c r="B24" s="67" t="s">
        <v>11</v>
      </c>
      <c r="C24" s="68" t="s">
        <v>82</v>
      </c>
      <c r="D24" s="223">
        <f>SUM(D22:D23)</f>
        <v>3610674</v>
      </c>
      <c r="E24" s="223">
        <f t="shared" si="3"/>
        <v>3610674</v>
      </c>
      <c r="F24" s="223">
        <v>3511881</v>
      </c>
      <c r="G24" s="223">
        <v>3511881</v>
      </c>
      <c r="H24" s="167">
        <f t="shared" si="1"/>
        <v>2.8131078473330958E-2</v>
      </c>
      <c r="I24" s="168">
        <f t="shared" si="2"/>
        <v>2.8131078473330958E-2</v>
      </c>
      <c r="M24" s="69"/>
      <c r="N24" s="70"/>
    </row>
    <row r="25" spans="1:14" ht="31.5" customHeight="1" thickBot="1" x14ac:dyDescent="0.4">
      <c r="A25" s="71">
        <v>12</v>
      </c>
      <c r="B25" s="72" t="s">
        <v>105</v>
      </c>
      <c r="C25" s="73" t="s">
        <v>82</v>
      </c>
      <c r="D25" s="224">
        <f>+D17+D24</f>
        <v>3613827</v>
      </c>
      <c r="E25" s="223">
        <f t="shared" si="3"/>
        <v>3613827</v>
      </c>
      <c r="F25" s="224">
        <v>3514778</v>
      </c>
      <c r="G25" s="224">
        <v>3514778</v>
      </c>
      <c r="H25" s="169">
        <f t="shared" si="1"/>
        <v>2.8180727203823398E-2</v>
      </c>
      <c r="I25" s="170">
        <f t="shared" si="2"/>
        <v>2.8180727203823398E-2</v>
      </c>
      <c r="M25" s="69"/>
      <c r="N25" s="70"/>
    </row>
    <row r="26" spans="1:14" ht="12" customHeight="1" x14ac:dyDescent="0.3">
      <c r="A26" s="115"/>
      <c r="B26" s="116"/>
      <c r="C26" s="117"/>
      <c r="D26" s="118"/>
      <c r="E26" s="118"/>
      <c r="F26" s="118"/>
      <c r="G26" s="118"/>
      <c r="H26" s="163"/>
      <c r="I26" s="164"/>
    </row>
    <row r="27" spans="1:14" ht="28.5" customHeight="1" x14ac:dyDescent="0.3">
      <c r="A27" s="119" t="s">
        <v>6</v>
      </c>
      <c r="B27" s="114" t="s">
        <v>45</v>
      </c>
      <c r="C27" s="117"/>
      <c r="D27" s="118"/>
      <c r="E27" s="118"/>
      <c r="F27" s="118"/>
      <c r="G27" s="118"/>
      <c r="H27" s="163"/>
      <c r="I27" s="164"/>
    </row>
    <row r="28" spans="1:14" ht="12" customHeight="1" thickBot="1" x14ac:dyDescent="0.35">
      <c r="A28" s="115"/>
      <c r="B28" s="116"/>
      <c r="C28" s="117"/>
      <c r="D28" s="118"/>
      <c r="E28" s="118"/>
      <c r="F28" s="118"/>
      <c r="G28" s="118"/>
      <c r="H28" s="163"/>
      <c r="I28" s="164"/>
    </row>
    <row r="29" spans="1:14" ht="21.6" customHeight="1" x14ac:dyDescent="0.2">
      <c r="A29" s="78">
        <v>1</v>
      </c>
      <c r="B29" s="79" t="s">
        <v>4</v>
      </c>
      <c r="C29" s="120" t="s">
        <v>23</v>
      </c>
      <c r="D29" s="198">
        <f>+E29</f>
        <v>1698.048</v>
      </c>
      <c r="E29" s="198">
        <v>1698.048</v>
      </c>
      <c r="F29" s="198">
        <f>+G29</f>
        <v>1640.8910000000001</v>
      </c>
      <c r="G29" s="198">
        <v>1640.8910000000001</v>
      </c>
      <c r="H29" s="196">
        <f>(D29-F29)/F29</f>
        <v>3.4832904805986456E-2</v>
      </c>
      <c r="I29" s="197">
        <f>(E29-G29)/G29</f>
        <v>3.4832904805986456E-2</v>
      </c>
    </row>
    <row r="30" spans="1:14" ht="21.6" customHeight="1" x14ac:dyDescent="0.2">
      <c r="A30" s="66">
        <v>2</v>
      </c>
      <c r="B30" s="67" t="s">
        <v>102</v>
      </c>
      <c r="C30" s="68" t="s">
        <v>23</v>
      </c>
      <c r="D30" s="199">
        <v>0</v>
      </c>
      <c r="E30" s="199">
        <f>+D30</f>
        <v>0</v>
      </c>
      <c r="F30" s="199">
        <v>0</v>
      </c>
      <c r="G30" s="199">
        <f>+F30</f>
        <v>0</v>
      </c>
      <c r="H30" s="207" t="e">
        <f t="shared" ref="H30:H40" si="4">(D30-F30)/F30</f>
        <v>#DIV/0!</v>
      </c>
      <c r="I30" s="208" t="e">
        <f t="shared" ref="I30:I40" si="5">(E30-G30)/G30</f>
        <v>#DIV/0!</v>
      </c>
    </row>
    <row r="31" spans="1:14" ht="21.6" customHeight="1" x14ac:dyDescent="0.2">
      <c r="A31" s="66">
        <v>3</v>
      </c>
      <c r="B31" s="67" t="s">
        <v>7</v>
      </c>
      <c r="C31" s="68" t="s">
        <v>23</v>
      </c>
      <c r="D31" s="199">
        <v>0</v>
      </c>
      <c r="E31" s="199">
        <v>0</v>
      </c>
      <c r="F31" s="199">
        <v>0</v>
      </c>
      <c r="G31" s="199">
        <v>0</v>
      </c>
      <c r="H31" s="167">
        <v>0</v>
      </c>
      <c r="I31" s="168">
        <v>0</v>
      </c>
    </row>
    <row r="32" spans="1:14" ht="24" customHeight="1" x14ac:dyDescent="0.35">
      <c r="A32" s="66">
        <v>4</v>
      </c>
      <c r="B32" s="67" t="s">
        <v>8</v>
      </c>
      <c r="C32" s="68" t="s">
        <v>23</v>
      </c>
      <c r="D32" s="199">
        <f>D29+D30</f>
        <v>1698.048</v>
      </c>
      <c r="E32" s="199">
        <f>E29+E30</f>
        <v>1698.048</v>
      </c>
      <c r="F32" s="199">
        <f>F29+F30</f>
        <v>1640.8910000000001</v>
      </c>
      <c r="G32" s="199">
        <f>G29+G30</f>
        <v>1640.8910000000001</v>
      </c>
      <c r="H32" s="167">
        <f t="shared" si="4"/>
        <v>3.4832904805986456E-2</v>
      </c>
      <c r="I32" s="168">
        <f t="shared" si="5"/>
        <v>3.4832904805986456E-2</v>
      </c>
      <c r="M32" s="69"/>
      <c r="N32" s="70"/>
    </row>
    <row r="33" spans="1:14" ht="21.6" customHeight="1" x14ac:dyDescent="0.35">
      <c r="A33" s="66">
        <v>5</v>
      </c>
      <c r="B33" s="67" t="s">
        <v>2</v>
      </c>
      <c r="C33" s="68" t="s">
        <v>23</v>
      </c>
      <c r="D33" s="199">
        <f>+E33</f>
        <v>1030.9490000000001</v>
      </c>
      <c r="E33" s="199">
        <v>1030.9490000000001</v>
      </c>
      <c r="F33" s="199">
        <f>+G33</f>
        <v>934.81177700000012</v>
      </c>
      <c r="G33" s="199">
        <v>934.81177700000012</v>
      </c>
      <c r="H33" s="235">
        <f t="shared" ref="H33:H34" si="6">(D33-F33)/F33</f>
        <v>0.10284126212928524</v>
      </c>
      <c r="I33" s="236">
        <f t="shared" ref="I33:I34" si="7">(E33-G33)/G33</f>
        <v>0.10284126212928524</v>
      </c>
      <c r="M33" s="69"/>
      <c r="N33" s="70"/>
    </row>
    <row r="34" spans="1:14" ht="21.6" customHeight="1" x14ac:dyDescent="0.35">
      <c r="A34" s="66">
        <v>6</v>
      </c>
      <c r="B34" s="67" t="s">
        <v>3</v>
      </c>
      <c r="C34" s="68" t="s">
        <v>23</v>
      </c>
      <c r="D34" s="350">
        <f>+E34</f>
        <v>572.86</v>
      </c>
      <c r="E34" s="350">
        <v>572.86</v>
      </c>
      <c r="F34" s="350">
        <f>+G34</f>
        <v>541.13699999999994</v>
      </c>
      <c r="G34" s="350">
        <v>541.13699999999994</v>
      </c>
      <c r="H34" s="352">
        <f t="shared" si="6"/>
        <v>5.8622862602261669E-2</v>
      </c>
      <c r="I34" s="354">
        <f t="shared" si="7"/>
        <v>5.8622862602261669E-2</v>
      </c>
      <c r="M34" s="69"/>
      <c r="N34" s="70"/>
    </row>
    <row r="35" spans="1:14" ht="21.6" customHeight="1" x14ac:dyDescent="0.2">
      <c r="A35" s="66">
        <v>7</v>
      </c>
      <c r="B35" s="67" t="s">
        <v>1</v>
      </c>
      <c r="C35" s="68" t="s">
        <v>23</v>
      </c>
      <c r="D35" s="351"/>
      <c r="E35" s="351"/>
      <c r="F35" s="351"/>
      <c r="G35" s="351"/>
      <c r="H35" s="353"/>
      <c r="I35" s="355"/>
    </row>
    <row r="36" spans="1:14" ht="21.6" customHeight="1" x14ac:dyDescent="0.2">
      <c r="A36" s="66">
        <v>8</v>
      </c>
      <c r="B36" s="67" t="s">
        <v>120</v>
      </c>
      <c r="C36" s="68" t="s">
        <v>23</v>
      </c>
      <c r="D36" s="199">
        <f>+E36</f>
        <v>117.962</v>
      </c>
      <c r="E36" s="199">
        <v>117.962</v>
      </c>
      <c r="F36" s="199">
        <f>+G36</f>
        <v>105.88</v>
      </c>
      <c r="G36" s="199">
        <v>105.88</v>
      </c>
      <c r="H36" s="235">
        <f t="shared" ref="H36" si="8">(D36-F36)/F36</f>
        <v>0.11411031356252369</v>
      </c>
      <c r="I36" s="236">
        <f t="shared" ref="I36" si="9">(E36-G36)/G36</f>
        <v>0.11411031356252369</v>
      </c>
    </row>
    <row r="37" spans="1:14" ht="24" customHeight="1" x14ac:dyDescent="0.35">
      <c r="A37" s="66">
        <v>9</v>
      </c>
      <c r="B37" s="67" t="s">
        <v>10</v>
      </c>
      <c r="C37" s="68" t="s">
        <v>23</v>
      </c>
      <c r="D37" s="199">
        <f>SUM(D33:D36)</f>
        <v>1721.7710000000002</v>
      </c>
      <c r="E37" s="199">
        <f>SUM(E33:E36)</f>
        <v>1721.7710000000002</v>
      </c>
      <c r="F37" s="199">
        <f>SUM(F33:F36)</f>
        <v>1581.8287770000002</v>
      </c>
      <c r="G37" s="199">
        <f>SUM(G33:G36)</f>
        <v>1581.8287770000002</v>
      </c>
      <c r="H37" s="167">
        <f t="shared" si="4"/>
        <v>8.846862886475354E-2</v>
      </c>
      <c r="I37" s="168">
        <f t="shared" si="5"/>
        <v>8.846862886475354E-2</v>
      </c>
      <c r="M37" s="69"/>
      <c r="N37" s="70"/>
    </row>
    <row r="38" spans="1:14" ht="21.6" customHeight="1" x14ac:dyDescent="0.35">
      <c r="A38" s="66">
        <v>10</v>
      </c>
      <c r="B38" s="67" t="s">
        <v>103</v>
      </c>
      <c r="C38" s="68" t="s">
        <v>23</v>
      </c>
      <c r="D38" s="199">
        <f>+E38</f>
        <v>387.37200000000001</v>
      </c>
      <c r="E38" s="199">
        <v>387.37200000000001</v>
      </c>
      <c r="F38" s="199">
        <f>+G38</f>
        <v>349.22009000000003</v>
      </c>
      <c r="G38" s="199">
        <v>349.22009000000003</v>
      </c>
      <c r="H38" s="167">
        <f t="shared" si="4"/>
        <v>0.10924889802302033</v>
      </c>
      <c r="I38" s="168">
        <f t="shared" si="5"/>
        <v>0.10924889802302033</v>
      </c>
      <c r="M38" s="69"/>
      <c r="N38" s="70"/>
    </row>
    <row r="39" spans="1:14" ht="24" customHeight="1" x14ac:dyDescent="0.35">
      <c r="A39" s="66">
        <v>11</v>
      </c>
      <c r="B39" s="67" t="s">
        <v>11</v>
      </c>
      <c r="C39" s="68" t="s">
        <v>23</v>
      </c>
      <c r="D39" s="199">
        <f>SUM(D37:D38)</f>
        <v>2109.143</v>
      </c>
      <c r="E39" s="199">
        <f>SUM(E37:E38)</f>
        <v>2109.143</v>
      </c>
      <c r="F39" s="199">
        <f>SUM(F37:F38)</f>
        <v>1931.0488670000002</v>
      </c>
      <c r="G39" s="199">
        <f>SUM(G37:G38)</f>
        <v>1931.0488670000002</v>
      </c>
      <c r="H39" s="167">
        <f t="shared" si="4"/>
        <v>9.2226631880465926E-2</v>
      </c>
      <c r="I39" s="168">
        <f t="shared" si="5"/>
        <v>9.2226631880465926E-2</v>
      </c>
      <c r="M39" s="69"/>
      <c r="N39" s="70"/>
    </row>
    <row r="40" spans="1:14" ht="31.5" customHeight="1" thickBot="1" x14ac:dyDescent="0.25">
      <c r="A40" s="71">
        <v>12</v>
      </c>
      <c r="B40" s="72" t="s">
        <v>12</v>
      </c>
      <c r="C40" s="73" t="s">
        <v>23</v>
      </c>
      <c r="D40" s="200">
        <f>D32+D39</f>
        <v>3807.1909999999998</v>
      </c>
      <c r="E40" s="200">
        <f>E32+E39</f>
        <v>3807.1909999999998</v>
      </c>
      <c r="F40" s="200">
        <f>F32+F39</f>
        <v>3571.939867</v>
      </c>
      <c r="G40" s="200">
        <f>G32+G39</f>
        <v>3571.939867</v>
      </c>
      <c r="H40" s="169">
        <f t="shared" si="4"/>
        <v>6.5860888413438609E-2</v>
      </c>
      <c r="I40" s="170">
        <f t="shared" si="5"/>
        <v>6.5860888413438609E-2</v>
      </c>
    </row>
    <row r="41" spans="1:14" x14ac:dyDescent="0.2">
      <c r="D41" s="142"/>
      <c r="E41" s="142"/>
      <c r="H41" s="142"/>
      <c r="I41" s="142"/>
    </row>
    <row r="43" spans="1:14" ht="12.75" customHeight="1" x14ac:dyDescent="0.2">
      <c r="A43" s="327" t="s">
        <v>234</v>
      </c>
      <c r="B43" s="327"/>
    </row>
    <row r="52" spans="4:6" ht="23.25" x14ac:dyDescent="0.35">
      <c r="D52" s="121">
        <v>1639.71</v>
      </c>
      <c r="E52" s="121">
        <v>5096.3599999999997</v>
      </c>
    </row>
    <row r="57" spans="4:6" ht="26.25" x14ac:dyDescent="0.4">
      <c r="D57" s="85">
        <v>335.74</v>
      </c>
      <c r="E57" s="85">
        <v>335.74</v>
      </c>
      <c r="F57" s="122">
        <f>D40-D52</f>
        <v>2167.4809999999998</v>
      </c>
    </row>
    <row r="58" spans="4:6" ht="26.25" x14ac:dyDescent="0.4">
      <c r="D58" s="85">
        <v>346.72</v>
      </c>
      <c r="E58" s="85">
        <v>346.72</v>
      </c>
      <c r="F58" s="122">
        <f>E40-E52</f>
        <v>-1289.1689999999999</v>
      </c>
    </row>
    <row r="59" spans="4:6" ht="26.25" x14ac:dyDescent="0.4">
      <c r="D59" s="85">
        <f>SUM(D57:D58)</f>
        <v>682.46</v>
      </c>
      <c r="E59" s="85">
        <f>SUM(E57:E58)</f>
        <v>682.46</v>
      </c>
    </row>
    <row r="64" spans="4:6" ht="20.100000000000001" customHeight="1" x14ac:dyDescent="0.25">
      <c r="D64" s="123" t="s">
        <v>220</v>
      </c>
      <c r="E64" s="123" t="s">
        <v>221</v>
      </c>
    </row>
    <row r="65" spans="3:6" ht="20.100000000000001" customHeight="1" x14ac:dyDescent="0.25">
      <c r="C65" s="124" t="s">
        <v>222</v>
      </c>
      <c r="D65" s="125">
        <v>153.19999999999999</v>
      </c>
      <c r="E65" s="125">
        <v>171.66</v>
      </c>
      <c r="F65" s="126">
        <f>(D65-E65)/E65</f>
        <v>-0.1075381568216242</v>
      </c>
    </row>
    <row r="66" spans="3:6" ht="20.100000000000001" customHeight="1" x14ac:dyDescent="0.25">
      <c r="C66" s="124" t="s">
        <v>223</v>
      </c>
      <c r="D66" s="125">
        <v>136.37</v>
      </c>
      <c r="E66" s="125">
        <v>136.62</v>
      </c>
      <c r="F66" s="126">
        <f>(D66-E66)/E66</f>
        <v>-1.8298931342409603E-3</v>
      </c>
    </row>
    <row r="67" spans="3:6" ht="20.100000000000001" customHeight="1" x14ac:dyDescent="0.25">
      <c r="C67" s="124"/>
      <c r="D67" s="125">
        <f>SUM(D65:D66)</f>
        <v>289.57</v>
      </c>
      <c r="E67" s="125">
        <f>SUM(E65:E66)</f>
        <v>308.27999999999997</v>
      </c>
      <c r="F67" s="126">
        <f>(D67-E67)/E67</f>
        <v>-6.0691579083949593E-2</v>
      </c>
    </row>
    <row r="68" spans="3:6" ht="20.100000000000001" customHeight="1" x14ac:dyDescent="0.2"/>
  </sheetData>
  <mergeCells count="23">
    <mergeCell ref="A5:I5"/>
    <mergeCell ref="I19:I20"/>
    <mergeCell ref="D34:D35"/>
    <mergeCell ref="E34:E35"/>
    <mergeCell ref="H34:H35"/>
    <mergeCell ref="E19:E20"/>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D19:D20"/>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C16" zoomScale="60" zoomScaleNormal="50" workbookViewId="0">
      <selection activeCell="A5" sqref="A5:I40"/>
    </sheetView>
  </sheetViews>
  <sheetFormatPr defaultColWidth="9.140625" defaultRowHeight="12.75" x14ac:dyDescent="0.2"/>
  <cols>
    <col min="1" max="1" width="8" style="60" customWidth="1"/>
    <col min="2" max="2" width="80.140625" style="60" customWidth="1"/>
    <col min="3" max="3" width="23.28515625" style="60" customWidth="1"/>
    <col min="4" max="4" width="22.42578125" style="60" customWidth="1"/>
    <col min="5" max="5" width="23.28515625" style="60" customWidth="1"/>
    <col min="6" max="6" width="23.85546875" style="60" customWidth="1"/>
    <col min="7" max="7" width="23.42578125" style="60" customWidth="1"/>
    <col min="8" max="8" width="19.28515625" style="60" bestFit="1" customWidth="1"/>
    <col min="9" max="9" width="21" style="60" customWidth="1"/>
    <col min="10" max="10" width="10.85546875" style="60" bestFit="1" customWidth="1"/>
    <col min="11" max="11" width="11.85546875" style="60" bestFit="1" customWidth="1"/>
    <col min="12" max="13" width="9.140625" style="60"/>
    <col min="14" max="14" width="27.42578125" style="60" customWidth="1"/>
    <col min="15" max="15" width="24.5703125" style="60" customWidth="1"/>
    <col min="16" max="16" width="33.7109375" style="60" bestFit="1" customWidth="1"/>
    <col min="17" max="17" width="9.140625" style="60"/>
    <col min="18" max="18" width="33.42578125" style="60" customWidth="1"/>
    <col min="19" max="16384" width="9.140625" style="60"/>
  </cols>
  <sheetData>
    <row r="2" spans="1:11" ht="33" x14ac:dyDescent="0.2">
      <c r="I2" s="61" t="s">
        <v>22</v>
      </c>
    </row>
    <row r="5" spans="1:11" ht="30" x14ac:dyDescent="0.45">
      <c r="A5" s="347" t="s">
        <v>0</v>
      </c>
      <c r="B5" s="347"/>
      <c r="C5" s="347"/>
      <c r="D5" s="347"/>
      <c r="E5" s="347"/>
      <c r="F5" s="347"/>
      <c r="G5" s="347"/>
      <c r="H5" s="347"/>
      <c r="I5" s="347"/>
    </row>
    <row r="7" spans="1:11" ht="27.75" x14ac:dyDescent="0.2">
      <c r="A7" s="356" t="s">
        <v>20</v>
      </c>
      <c r="B7" s="356"/>
      <c r="C7" s="356"/>
      <c r="D7" s="356"/>
      <c r="E7" s="356"/>
      <c r="F7" s="356"/>
      <c r="G7" s="356"/>
      <c r="H7" s="356"/>
      <c r="I7" s="356"/>
    </row>
    <row r="9" spans="1:11" ht="27.75" x14ac:dyDescent="0.2">
      <c r="A9" s="356" t="s">
        <v>19</v>
      </c>
      <c r="B9" s="356"/>
      <c r="C9" s="356"/>
      <c r="D9" s="356"/>
      <c r="E9" s="356"/>
      <c r="F9" s="356"/>
      <c r="G9" s="356"/>
      <c r="H9" s="356"/>
      <c r="I9" s="356"/>
    </row>
    <row r="10" spans="1:11" ht="13.5" thickBot="1" x14ac:dyDescent="0.25"/>
    <row r="11" spans="1:11" ht="21.6" customHeight="1" x14ac:dyDescent="0.2">
      <c r="A11" s="62"/>
      <c r="B11" s="63"/>
      <c r="C11" s="63"/>
      <c r="D11" s="341" t="s">
        <v>16</v>
      </c>
      <c r="E11" s="341"/>
      <c r="F11" s="341" t="s">
        <v>84</v>
      </c>
      <c r="G11" s="341"/>
      <c r="H11" s="341" t="s">
        <v>17</v>
      </c>
      <c r="I11" s="342"/>
    </row>
    <row r="12" spans="1:11" ht="21.6" customHeight="1" x14ac:dyDescent="0.2">
      <c r="A12" s="64"/>
      <c r="B12" s="56"/>
      <c r="C12" s="56"/>
      <c r="D12" s="56" t="s">
        <v>14</v>
      </c>
      <c r="E12" s="56" t="s">
        <v>15</v>
      </c>
      <c r="F12" s="56" t="s">
        <v>14</v>
      </c>
      <c r="G12" s="56" t="s">
        <v>15</v>
      </c>
      <c r="H12" s="343" t="s">
        <v>14</v>
      </c>
      <c r="I12" s="344" t="s">
        <v>15</v>
      </c>
    </row>
    <row r="13" spans="1:11" ht="21.6" customHeight="1" x14ac:dyDescent="0.2">
      <c r="A13" s="64" t="s">
        <v>46</v>
      </c>
      <c r="B13" s="65" t="s">
        <v>122</v>
      </c>
      <c r="C13" s="56"/>
      <c r="D13" s="324" t="str">
        <f>+'SHEET-4'!D13:E13</f>
        <v>April, 2024 to June, 2024</v>
      </c>
      <c r="E13" s="324"/>
      <c r="F13" s="324" t="str">
        <f>+'SHEET-4'!F13:G13</f>
        <v>April, 2023 to June, 2023</v>
      </c>
      <c r="G13" s="324"/>
      <c r="H13" s="343"/>
      <c r="I13" s="344"/>
    </row>
    <row r="14" spans="1:11" ht="21.6" customHeight="1" x14ac:dyDescent="0.3">
      <c r="A14" s="66">
        <v>1</v>
      </c>
      <c r="B14" s="67" t="s">
        <v>4</v>
      </c>
      <c r="C14" s="68" t="s">
        <v>13</v>
      </c>
      <c r="D14" s="179">
        <f>+E14</f>
        <v>1302.7</v>
      </c>
      <c r="E14" s="179">
        <v>1302.7</v>
      </c>
      <c r="F14" s="239">
        <f>+G14</f>
        <v>1240.53</v>
      </c>
      <c r="G14" s="239">
        <v>1240.53</v>
      </c>
      <c r="H14" s="167">
        <f>(D14-F14)/F14</f>
        <v>5.0115676364134741E-2</v>
      </c>
      <c r="I14" s="168">
        <f>(E14-G14)/G14</f>
        <v>5.0115676364134741E-2</v>
      </c>
      <c r="J14" s="221"/>
      <c r="K14" s="222"/>
    </row>
    <row r="15" spans="1:11" ht="21.6" customHeight="1" x14ac:dyDescent="0.3">
      <c r="A15" s="66">
        <v>2</v>
      </c>
      <c r="B15" s="67" t="s">
        <v>83</v>
      </c>
      <c r="C15" s="68" t="s">
        <v>13</v>
      </c>
      <c r="D15" s="179">
        <v>0</v>
      </c>
      <c r="E15" s="179">
        <v>0</v>
      </c>
      <c r="F15" s="239">
        <v>0</v>
      </c>
      <c r="G15" s="239">
        <v>0</v>
      </c>
      <c r="H15" s="207" t="e">
        <f t="shared" ref="H15:I25" si="0">(D15-F15)/F15</f>
        <v>#DIV/0!</v>
      </c>
      <c r="I15" s="208" t="e">
        <f t="shared" si="0"/>
        <v>#DIV/0!</v>
      </c>
      <c r="J15" s="221"/>
      <c r="K15" s="221"/>
    </row>
    <row r="16" spans="1:11" ht="21.6" customHeight="1" x14ac:dyDescent="0.3">
      <c r="A16" s="66">
        <v>3</v>
      </c>
      <c r="B16" s="67" t="s">
        <v>7</v>
      </c>
      <c r="C16" s="68" t="s">
        <v>13</v>
      </c>
      <c r="D16" s="179">
        <v>0</v>
      </c>
      <c r="E16" s="179">
        <v>0</v>
      </c>
      <c r="F16" s="239">
        <v>0</v>
      </c>
      <c r="G16" s="239">
        <v>0</v>
      </c>
      <c r="H16" s="167">
        <v>0</v>
      </c>
      <c r="I16" s="168">
        <v>0</v>
      </c>
      <c r="J16" s="221"/>
      <c r="K16" s="221"/>
    </row>
    <row r="17" spans="1:18" ht="24" customHeight="1" x14ac:dyDescent="0.3">
      <c r="A17" s="66">
        <v>4</v>
      </c>
      <c r="B17" s="67" t="s">
        <v>8</v>
      </c>
      <c r="C17" s="68" t="s">
        <v>13</v>
      </c>
      <c r="D17" s="179">
        <f>SUM(D14:D16)</f>
        <v>1302.7</v>
      </c>
      <c r="E17" s="179">
        <f>SUM(E14:E16)</f>
        <v>1302.7</v>
      </c>
      <c r="F17" s="239">
        <f>SUM(F14:F16)</f>
        <v>1240.53</v>
      </c>
      <c r="G17" s="239">
        <f>SUM(G14:G16)</f>
        <v>1240.53</v>
      </c>
      <c r="H17" s="167">
        <f t="shared" si="0"/>
        <v>5.0115676364134741E-2</v>
      </c>
      <c r="I17" s="168">
        <f t="shared" si="0"/>
        <v>5.0115676364134741E-2</v>
      </c>
      <c r="J17" s="221"/>
      <c r="K17" s="221"/>
    </row>
    <row r="18" spans="1:18" ht="21.6" customHeight="1" x14ac:dyDescent="0.35">
      <c r="A18" s="66">
        <v>5</v>
      </c>
      <c r="B18" s="67" t="s">
        <v>2</v>
      </c>
      <c r="C18" s="68" t="s">
        <v>13</v>
      </c>
      <c r="D18" s="179">
        <f>+E18</f>
        <v>695.87</v>
      </c>
      <c r="E18" s="179">
        <v>695.87</v>
      </c>
      <c r="F18" s="239">
        <f>+G18</f>
        <v>646.61</v>
      </c>
      <c r="G18" s="239">
        <v>646.61</v>
      </c>
      <c r="H18" s="167">
        <f t="shared" si="0"/>
        <v>7.6181933468396704E-2</v>
      </c>
      <c r="I18" s="168">
        <f t="shared" si="0"/>
        <v>7.6181933468396704E-2</v>
      </c>
      <c r="J18" s="221"/>
      <c r="K18" s="222"/>
      <c r="O18" s="69"/>
      <c r="P18" s="70"/>
    </row>
    <row r="19" spans="1:18" ht="21.6" customHeight="1" x14ac:dyDescent="0.35">
      <c r="A19" s="66">
        <v>6</v>
      </c>
      <c r="B19" s="67" t="s">
        <v>3</v>
      </c>
      <c r="C19" s="68" t="s">
        <v>13</v>
      </c>
      <c r="D19" s="361">
        <f>+E19</f>
        <v>494.14</v>
      </c>
      <c r="E19" s="361">
        <v>494.14</v>
      </c>
      <c r="F19" s="361">
        <f>+G19</f>
        <v>477.18</v>
      </c>
      <c r="G19" s="361">
        <v>477.18</v>
      </c>
      <c r="H19" s="357">
        <f t="shared" si="0"/>
        <v>3.5542143425960807E-2</v>
      </c>
      <c r="I19" s="348">
        <f t="shared" si="0"/>
        <v>3.5542143425960807E-2</v>
      </c>
      <c r="J19" s="221"/>
      <c r="K19" s="222"/>
      <c r="O19" s="69"/>
      <c r="P19" s="70"/>
    </row>
    <row r="20" spans="1:18" ht="21.6" customHeight="1" x14ac:dyDescent="0.35">
      <c r="A20" s="66">
        <v>7</v>
      </c>
      <c r="B20" s="67" t="s">
        <v>1</v>
      </c>
      <c r="C20" s="68" t="s">
        <v>13</v>
      </c>
      <c r="D20" s="362"/>
      <c r="E20" s="362"/>
      <c r="F20" s="362"/>
      <c r="G20" s="362"/>
      <c r="H20" s="358"/>
      <c r="I20" s="349"/>
      <c r="J20" s="221"/>
      <c r="K20" s="222"/>
      <c r="O20" s="69"/>
      <c r="P20" s="70"/>
    </row>
    <row r="21" spans="1:18" ht="21.6" customHeight="1" x14ac:dyDescent="0.3">
      <c r="A21" s="66">
        <v>8</v>
      </c>
      <c r="B21" s="67" t="s">
        <v>120</v>
      </c>
      <c r="C21" s="68" t="s">
        <v>13</v>
      </c>
      <c r="D21" s="179">
        <f>+E21</f>
        <v>87.45</v>
      </c>
      <c r="E21" s="179">
        <v>87.45</v>
      </c>
      <c r="F21" s="239">
        <f>+G21</f>
        <v>80.790000000000006</v>
      </c>
      <c r="G21" s="239">
        <v>80.790000000000006</v>
      </c>
      <c r="H21" s="167">
        <f t="shared" si="0"/>
        <v>8.2435945042703254E-2</v>
      </c>
      <c r="I21" s="168">
        <f t="shared" si="0"/>
        <v>8.2435945042703254E-2</v>
      </c>
      <c r="J21" s="221"/>
      <c r="K21" s="222"/>
    </row>
    <row r="22" spans="1:18" ht="24" customHeight="1" x14ac:dyDescent="0.35">
      <c r="A22" s="66">
        <v>9</v>
      </c>
      <c r="B22" s="67" t="s">
        <v>10</v>
      </c>
      <c r="C22" s="68" t="s">
        <v>13</v>
      </c>
      <c r="D22" s="179">
        <f>SUM(D18:D21)</f>
        <v>1277.46</v>
      </c>
      <c r="E22" s="179">
        <f>SUM(E18:E21)</f>
        <v>1277.46</v>
      </c>
      <c r="F22" s="239">
        <f>SUM(F18:F21)</f>
        <v>1204.58</v>
      </c>
      <c r="G22" s="239">
        <f>SUM(G18:G21)</f>
        <v>1204.58</v>
      </c>
      <c r="H22" s="167">
        <f t="shared" si="0"/>
        <v>6.0502415779773958E-2</v>
      </c>
      <c r="I22" s="168">
        <f t="shared" si="0"/>
        <v>6.0502415779773958E-2</v>
      </c>
      <c r="J22" s="221"/>
      <c r="K22" s="222"/>
      <c r="O22" s="69"/>
      <c r="P22" s="70"/>
    </row>
    <row r="23" spans="1:18" ht="21.6" customHeight="1" x14ac:dyDescent="0.35">
      <c r="A23" s="66">
        <v>10</v>
      </c>
      <c r="B23" s="67" t="s">
        <v>109</v>
      </c>
      <c r="C23" s="68" t="s">
        <v>13</v>
      </c>
      <c r="D23" s="179">
        <f>+E23</f>
        <v>162.19</v>
      </c>
      <c r="E23" s="179">
        <v>162.19</v>
      </c>
      <c r="F23" s="239">
        <f>+G23</f>
        <v>114.73</v>
      </c>
      <c r="G23" s="239">
        <v>114.73</v>
      </c>
      <c r="H23" s="167">
        <f t="shared" si="0"/>
        <v>0.41366687004270891</v>
      </c>
      <c r="I23" s="168">
        <f t="shared" si="0"/>
        <v>0.41366687004270891</v>
      </c>
      <c r="J23" s="222"/>
      <c r="K23" s="222"/>
      <c r="O23" s="69"/>
      <c r="P23" s="70"/>
    </row>
    <row r="24" spans="1:18" ht="24" customHeight="1" x14ac:dyDescent="0.35">
      <c r="A24" s="66">
        <v>11</v>
      </c>
      <c r="B24" s="67" t="s">
        <v>11</v>
      </c>
      <c r="C24" s="68" t="s">
        <v>13</v>
      </c>
      <c r="D24" s="179">
        <f>SUM(D22:D23)</f>
        <v>1439.65</v>
      </c>
      <c r="E24" s="179">
        <f>SUM(E22:E23)</f>
        <v>1439.65</v>
      </c>
      <c r="F24" s="239">
        <f>SUM(F22:F23)</f>
        <v>1319.31</v>
      </c>
      <c r="G24" s="239">
        <f>SUM(G22:G23)</f>
        <v>1319.31</v>
      </c>
      <c r="H24" s="167">
        <f t="shared" si="0"/>
        <v>9.1214346893451995E-2</v>
      </c>
      <c r="I24" s="168">
        <f t="shared" si="0"/>
        <v>9.1214346893451995E-2</v>
      </c>
      <c r="O24" s="69"/>
      <c r="P24" s="70"/>
    </row>
    <row r="25" spans="1:18" ht="31.5" customHeight="1" thickBot="1" x14ac:dyDescent="0.25">
      <c r="A25" s="71">
        <v>12</v>
      </c>
      <c r="B25" s="72" t="s">
        <v>12</v>
      </c>
      <c r="C25" s="73" t="s">
        <v>13</v>
      </c>
      <c r="D25" s="59">
        <f>D17+D24</f>
        <v>2742.3500000000004</v>
      </c>
      <c r="E25" s="59">
        <f>E17+E24</f>
        <v>2742.3500000000004</v>
      </c>
      <c r="F25" s="59">
        <f>F17+F24</f>
        <v>2559.84</v>
      </c>
      <c r="G25" s="59">
        <f>G17+G24</f>
        <v>2559.84</v>
      </c>
      <c r="H25" s="169">
        <f t="shared" si="0"/>
        <v>7.129742483905252E-2</v>
      </c>
      <c r="I25" s="170">
        <f t="shared" si="0"/>
        <v>7.129742483905252E-2</v>
      </c>
      <c r="J25" s="232"/>
    </row>
    <row r="26" spans="1:18" ht="15" customHeight="1" x14ac:dyDescent="0.3">
      <c r="A26" s="57"/>
      <c r="B26" s="74"/>
      <c r="C26" s="75"/>
      <c r="D26" s="143"/>
      <c r="E26" s="143"/>
      <c r="F26" s="57"/>
      <c r="G26" s="57"/>
      <c r="H26" s="143"/>
      <c r="I26" s="143"/>
    </row>
    <row r="27" spans="1:18" ht="28.5" customHeight="1" x14ac:dyDescent="0.3">
      <c r="A27" s="76" t="s">
        <v>47</v>
      </c>
      <c r="B27" s="77" t="s">
        <v>18</v>
      </c>
      <c r="C27" s="75"/>
      <c r="D27" s="57"/>
      <c r="E27" s="57"/>
      <c r="F27" s="57"/>
      <c r="G27" s="57"/>
      <c r="H27" s="143"/>
      <c r="I27" s="143"/>
    </row>
    <row r="28" spans="1:18" ht="15" customHeight="1" thickBot="1" x14ac:dyDescent="0.35">
      <c r="A28" s="57"/>
      <c r="B28" s="74"/>
      <c r="C28" s="75"/>
      <c r="D28" s="57"/>
      <c r="E28" s="57"/>
      <c r="F28" s="57"/>
      <c r="G28" s="57"/>
      <c r="H28" s="143"/>
      <c r="I28" s="143"/>
    </row>
    <row r="29" spans="1:18" ht="21.6" customHeight="1" thickBot="1" x14ac:dyDescent="0.45">
      <c r="A29" s="78">
        <v>1</v>
      </c>
      <c r="B29" s="79" t="s">
        <v>4</v>
      </c>
      <c r="C29" s="80" t="s">
        <v>21</v>
      </c>
      <c r="D29" s="201">
        <f>D14/'SHEET-4'!D29*1000</f>
        <v>767.17501507613451</v>
      </c>
      <c r="E29" s="58">
        <f>E14/'SHEET-4'!E29*1000</f>
        <v>767.17501507613451</v>
      </c>
      <c r="F29" s="58">
        <f>F14/'SHEET-4'!F29*1000</f>
        <v>756.0099970077232</v>
      </c>
      <c r="G29" s="58">
        <f>G14/'SHEET-4'!G29*1000</f>
        <v>756.0099970077232</v>
      </c>
      <c r="H29" s="196">
        <f>(D29-F29)/F29</f>
        <v>1.4768347128480174E-2</v>
      </c>
      <c r="I29" s="197">
        <f>(E29-G29)/G29</f>
        <v>1.4768347128480174E-2</v>
      </c>
      <c r="N29" s="81">
        <f>(D14/'SHEET-4'!D29)*1000</f>
        <v>767.17501507613451</v>
      </c>
      <c r="O29" s="81">
        <f>(E14/'SHEET-4'!E29)*1000</f>
        <v>767.17501507613451</v>
      </c>
      <c r="P29" s="81">
        <f>(F14/'SHEET-4'!F29)*1000</f>
        <v>756.0099970077232</v>
      </c>
      <c r="Q29" s="81">
        <f>(G14/'SHEET-4'!G29)*1000</f>
        <v>756.0099970077232</v>
      </c>
      <c r="R29" s="82"/>
    </row>
    <row r="30" spans="1:18" ht="21.6" customHeight="1" x14ac:dyDescent="0.4">
      <c r="A30" s="66">
        <v>2</v>
      </c>
      <c r="B30" s="67" t="s">
        <v>83</v>
      </c>
      <c r="C30" s="83" t="s">
        <v>21</v>
      </c>
      <c r="D30" s="156">
        <v>0</v>
      </c>
      <c r="E30" s="179">
        <v>0</v>
      </c>
      <c r="F30" s="58">
        <v>0</v>
      </c>
      <c r="G30" s="32">
        <f t="shared" ref="G30:G31" si="1">F30</f>
        <v>0</v>
      </c>
      <c r="H30" s="207" t="e">
        <f t="shared" ref="H30:I40" si="2">(D30-F30)/F30</f>
        <v>#DIV/0!</v>
      </c>
      <c r="I30" s="208" t="e">
        <f t="shared" si="2"/>
        <v>#DIV/0!</v>
      </c>
      <c r="N30" s="81" t="e">
        <f>(D15/'SHEET-4'!D30)*1000</f>
        <v>#DIV/0!</v>
      </c>
      <c r="O30" s="81" t="e">
        <f>(E15/'SHEET-4'!E30)*1000</f>
        <v>#DIV/0!</v>
      </c>
      <c r="P30" s="81" t="e">
        <f>(F15/'SHEET-4'!F30)*1000</f>
        <v>#DIV/0!</v>
      </c>
      <c r="R30" s="82"/>
    </row>
    <row r="31" spans="1:18" ht="21.6" customHeight="1" x14ac:dyDescent="0.4">
      <c r="A31" s="66">
        <v>3</v>
      </c>
      <c r="B31" s="67" t="s">
        <v>7</v>
      </c>
      <c r="C31" s="83" t="s">
        <v>21</v>
      </c>
      <c r="D31" s="156">
        <v>0</v>
      </c>
      <c r="E31" s="179">
        <v>0</v>
      </c>
      <c r="F31" s="32">
        <v>0</v>
      </c>
      <c r="G31" s="32">
        <f t="shared" si="1"/>
        <v>0</v>
      </c>
      <c r="H31" s="167">
        <v>0</v>
      </c>
      <c r="I31" s="168">
        <v>0</v>
      </c>
      <c r="N31" s="81" t="e">
        <f>(D16/'SHEET-4'!D31)*1000</f>
        <v>#DIV/0!</v>
      </c>
      <c r="O31" s="81" t="e">
        <f>(E16/'SHEET-4'!E31)*1000</f>
        <v>#DIV/0!</v>
      </c>
      <c r="P31" s="81" t="e">
        <f>(F16/'SHEET-4'!F31)*1000</f>
        <v>#DIV/0!</v>
      </c>
      <c r="R31" s="82"/>
    </row>
    <row r="32" spans="1:18" ht="24" customHeight="1" x14ac:dyDescent="0.4">
      <c r="A32" s="66">
        <v>4</v>
      </c>
      <c r="B32" s="67" t="s">
        <v>8</v>
      </c>
      <c r="C32" s="83" t="s">
        <v>21</v>
      </c>
      <c r="D32" s="156">
        <f>D17/'SHEET-4'!D32*1000</f>
        <v>767.17501507613451</v>
      </c>
      <c r="E32" s="156">
        <f>E17/'SHEET-4'!E32*1000</f>
        <v>767.17501507613451</v>
      </c>
      <c r="F32" s="156">
        <f>F17/'SHEET-4'!F32*1000</f>
        <v>756.0099970077232</v>
      </c>
      <c r="G32" s="156">
        <f>G17/'SHEET-4'!G32*1000</f>
        <v>756.0099970077232</v>
      </c>
      <c r="H32" s="167">
        <f t="shared" si="2"/>
        <v>1.4768347128480174E-2</v>
      </c>
      <c r="I32" s="168">
        <f t="shared" si="2"/>
        <v>1.4768347128480174E-2</v>
      </c>
      <c r="N32" s="81">
        <f>(D17/'SHEET-4'!D32)*1000</f>
        <v>767.17501507613451</v>
      </c>
      <c r="O32" s="81">
        <f>(E17/'SHEET-4'!E32)*1000</f>
        <v>767.17501507613451</v>
      </c>
      <c r="P32" s="81">
        <f>(F17/'SHEET-4'!F32)*1000</f>
        <v>756.0099970077232</v>
      </c>
      <c r="R32" s="82"/>
    </row>
    <row r="33" spans="1:18" ht="21.6" customHeight="1" x14ac:dyDescent="0.4">
      <c r="A33" s="66">
        <v>5</v>
      </c>
      <c r="B33" s="67" t="s">
        <v>2</v>
      </c>
      <c r="C33" s="83" t="s">
        <v>21</v>
      </c>
      <c r="D33" s="156">
        <f>D18/'SHEET-4'!D33*1000</f>
        <v>674.98004265972406</v>
      </c>
      <c r="E33" s="179">
        <f>E18/'SHEET-4'!E33*1000</f>
        <v>674.98004265972406</v>
      </c>
      <c r="F33" s="234">
        <f>F18/'SHEET-4'!F33*1000</f>
        <v>691.70074223401662</v>
      </c>
      <c r="G33" s="234">
        <f>G18/'SHEET-4'!G33*1000</f>
        <v>691.70074223401662</v>
      </c>
      <c r="H33" s="167">
        <f t="shared" si="2"/>
        <v>-2.4173314488992691E-2</v>
      </c>
      <c r="I33" s="168">
        <f t="shared" si="2"/>
        <v>-2.4173314488992691E-2</v>
      </c>
      <c r="N33" s="81">
        <f>(D18/'SHEET-4'!D33)*1000</f>
        <v>674.98004265972406</v>
      </c>
      <c r="O33" s="81">
        <f>(E18/'SHEET-4'!E33)*1000</f>
        <v>674.98004265972406</v>
      </c>
      <c r="P33" s="81">
        <f>(F18/'SHEET-4'!F33)*1000</f>
        <v>691.70074223401662</v>
      </c>
      <c r="R33" s="82"/>
    </row>
    <row r="34" spans="1:18" ht="21.6" customHeight="1" x14ac:dyDescent="0.4">
      <c r="A34" s="66">
        <v>6</v>
      </c>
      <c r="B34" s="67" t="s">
        <v>3</v>
      </c>
      <c r="C34" s="83" t="s">
        <v>21</v>
      </c>
      <c r="D34" s="359">
        <f>D19/'SHEET-4'!D34*1000</f>
        <v>862.58422651258593</v>
      </c>
      <c r="E34" s="360">
        <f>E19/'SHEET-4'!E34*1000</f>
        <v>862.58422651258593</v>
      </c>
      <c r="F34" s="361">
        <f>F19/'SHEET-4'!F34:F35*1000</f>
        <v>881.80996679214331</v>
      </c>
      <c r="G34" s="361">
        <f>F34</f>
        <v>881.80996679214331</v>
      </c>
      <c r="H34" s="363">
        <f t="shared" si="2"/>
        <v>-2.1802588997147498E-2</v>
      </c>
      <c r="I34" s="364">
        <f t="shared" si="2"/>
        <v>-2.1802588997147498E-2</v>
      </c>
      <c r="N34" s="81">
        <f>(D19/'SHEET-4'!D34)*1000</f>
        <v>862.58422651258593</v>
      </c>
      <c r="O34" s="81">
        <f>(E19/'SHEET-4'!E34)*1000</f>
        <v>862.58422651258593</v>
      </c>
      <c r="P34" s="81">
        <f>(F19/'SHEET-4'!F34)*1000</f>
        <v>881.80996679214331</v>
      </c>
      <c r="R34" s="82"/>
    </row>
    <row r="35" spans="1:18" ht="21.6" customHeight="1" x14ac:dyDescent="0.4">
      <c r="A35" s="66">
        <v>7</v>
      </c>
      <c r="B35" s="67" t="s">
        <v>1</v>
      </c>
      <c r="C35" s="83" t="s">
        <v>21</v>
      </c>
      <c r="D35" s="359"/>
      <c r="E35" s="360"/>
      <c r="F35" s="362"/>
      <c r="G35" s="362"/>
      <c r="H35" s="363"/>
      <c r="I35" s="364"/>
      <c r="N35" s="81" t="e">
        <f>(D20/'SHEET-4'!D35)*1000</f>
        <v>#DIV/0!</v>
      </c>
      <c r="O35" s="81" t="e">
        <f>(E20/'SHEET-4'!E35)*1000</f>
        <v>#DIV/0!</v>
      </c>
      <c r="P35" s="81" t="e">
        <f>(F20/'SHEET-4'!F35)*1000</f>
        <v>#DIV/0!</v>
      </c>
      <c r="R35" s="82"/>
    </row>
    <row r="36" spans="1:18" ht="21.6" customHeight="1" x14ac:dyDescent="0.4">
      <c r="A36" s="66">
        <v>8</v>
      </c>
      <c r="B36" s="67" t="s">
        <v>120</v>
      </c>
      <c r="C36" s="83" t="s">
        <v>21</v>
      </c>
      <c r="D36" s="156">
        <f>D21/'SHEET-4'!D36*1000</f>
        <v>741.34043166443428</v>
      </c>
      <c r="E36" s="179">
        <f>E21/'SHEET-4'!E36*1000</f>
        <v>741.34043166443428</v>
      </c>
      <c r="F36" s="32">
        <f>F21/'SHEET-4'!F36*1000</f>
        <v>763.0336229693994</v>
      </c>
      <c r="G36" s="32">
        <f>F36</f>
        <v>763.0336229693994</v>
      </c>
      <c r="H36" s="167">
        <f t="shared" si="2"/>
        <v>-2.8430190560338003E-2</v>
      </c>
      <c r="I36" s="168">
        <f t="shared" si="2"/>
        <v>-2.8430190560338003E-2</v>
      </c>
      <c r="N36" s="81">
        <f>(D21/'SHEET-4'!D36)*1000</f>
        <v>741.34043166443428</v>
      </c>
      <c r="O36" s="81">
        <f>(E21/'SHEET-4'!E36)*1000</f>
        <v>741.34043166443428</v>
      </c>
      <c r="P36" s="81">
        <f>(F21/'SHEET-4'!F36)*1000</f>
        <v>763.0336229693994</v>
      </c>
      <c r="R36" s="82"/>
    </row>
    <row r="37" spans="1:18" ht="24" customHeight="1" x14ac:dyDescent="0.4">
      <c r="A37" s="66">
        <v>9</v>
      </c>
      <c r="B37" s="67" t="s">
        <v>10</v>
      </c>
      <c r="C37" s="83" t="s">
        <v>21</v>
      </c>
      <c r="D37" s="156">
        <f>D22/'SHEET-4'!D37*1000</f>
        <v>741.94535742558082</v>
      </c>
      <c r="E37" s="179">
        <f>E22/'SHEET-4'!E37*1000</f>
        <v>741.94535742558082</v>
      </c>
      <c r="F37" s="32">
        <f>F22/'SHEET-4'!F37*1000</f>
        <v>761.51099127462635</v>
      </c>
      <c r="G37" s="32">
        <f t="shared" ref="G37:G40" si="3">F37</f>
        <v>761.51099127462635</v>
      </c>
      <c r="H37" s="167">
        <f t="shared" si="2"/>
        <v>-2.5693173274224618E-2</v>
      </c>
      <c r="I37" s="168">
        <f t="shared" si="2"/>
        <v>-2.5693173274224618E-2</v>
      </c>
      <c r="N37" s="81">
        <f>(D22/'SHEET-4'!D37)*1000</f>
        <v>741.94535742558082</v>
      </c>
      <c r="O37" s="81">
        <f>(E22/'SHEET-4'!E37)*1000</f>
        <v>741.94535742558082</v>
      </c>
      <c r="P37" s="81">
        <f>(F22/'SHEET-4'!F37)*1000</f>
        <v>761.51099127462635</v>
      </c>
      <c r="R37" s="82"/>
    </row>
    <row r="38" spans="1:18" ht="21.6" customHeight="1" x14ac:dyDescent="0.4">
      <c r="A38" s="66">
        <v>10</v>
      </c>
      <c r="B38" s="67" t="s">
        <v>5</v>
      </c>
      <c r="C38" s="83" t="s">
        <v>21</v>
      </c>
      <c r="D38" s="156">
        <f>D23/'SHEET-4'!D38*1000</f>
        <v>418.69314250900942</v>
      </c>
      <c r="E38" s="179">
        <f>E23/'SHEET-4'!E38*1000</f>
        <v>418.69314250900942</v>
      </c>
      <c r="F38" s="215">
        <f>F23/'SHEET-4'!F38*1000</f>
        <v>328.53207271093709</v>
      </c>
      <c r="G38" s="32">
        <f t="shared" si="3"/>
        <v>328.53207271093709</v>
      </c>
      <c r="H38" s="167">
        <f t="shared" si="2"/>
        <v>0.2744361275113667</v>
      </c>
      <c r="I38" s="168">
        <f t="shared" si="2"/>
        <v>0.2744361275113667</v>
      </c>
      <c r="N38" s="81">
        <f>(D23/'SHEET-4'!D38)*1000</f>
        <v>418.69314250900942</v>
      </c>
      <c r="O38" s="81">
        <f>(E23/'SHEET-4'!E38)*1000</f>
        <v>418.69314250900942</v>
      </c>
      <c r="P38" s="81">
        <f>(F23/'SHEET-4'!F38)*1000</f>
        <v>328.53207271093709</v>
      </c>
      <c r="R38" s="82"/>
    </row>
    <row r="39" spans="1:18" ht="24" customHeight="1" x14ac:dyDescent="0.4">
      <c r="A39" s="66">
        <v>11</v>
      </c>
      <c r="B39" s="67" t="s">
        <v>11</v>
      </c>
      <c r="C39" s="83" t="s">
        <v>21</v>
      </c>
      <c r="D39" s="156">
        <f>D24/'SHEET-4'!D39*1000</f>
        <v>682.57581396804301</v>
      </c>
      <c r="E39" s="179">
        <f>E24/'SHEET-4'!E39*1000</f>
        <v>682.57581396804301</v>
      </c>
      <c r="F39" s="32">
        <f>F24/'SHEET-4'!F39*1000</f>
        <v>683.20901793108271</v>
      </c>
      <c r="G39" s="32">
        <f t="shared" si="3"/>
        <v>683.20901793108271</v>
      </c>
      <c r="H39" s="167">
        <f t="shared" si="2"/>
        <v>-9.2680855553867701E-4</v>
      </c>
      <c r="I39" s="168">
        <f t="shared" si="2"/>
        <v>-9.2680855553867701E-4</v>
      </c>
      <c r="N39" s="81">
        <f>(D24/'SHEET-4'!D39)*1000</f>
        <v>682.57581396804301</v>
      </c>
      <c r="O39" s="81">
        <f>(E24/'SHEET-4'!E39)*1000</f>
        <v>682.57581396804301</v>
      </c>
      <c r="P39" s="81">
        <f>(F24/'SHEET-4'!F39)*1000</f>
        <v>683.20901793108271</v>
      </c>
      <c r="R39" s="82"/>
    </row>
    <row r="40" spans="1:18" ht="31.5" customHeight="1" thickBot="1" x14ac:dyDescent="0.45">
      <c r="A40" s="71">
        <v>12</v>
      </c>
      <c r="B40" s="72" t="s">
        <v>12</v>
      </c>
      <c r="C40" s="84" t="s">
        <v>21</v>
      </c>
      <c r="D40" s="202">
        <f>D25/'SHEET-4'!D40*1000</f>
        <v>720.30796458596387</v>
      </c>
      <c r="E40" s="59">
        <f>E25/'SHEET-4'!E40*1000</f>
        <v>720.30796458596387</v>
      </c>
      <c r="F40" s="59">
        <f>F25/'SHEET-4'!F40*1000</f>
        <v>716.65260203553146</v>
      </c>
      <c r="G40" s="59">
        <f t="shared" si="3"/>
        <v>716.65260203553146</v>
      </c>
      <c r="H40" s="169">
        <f t="shared" si="2"/>
        <v>5.1006059840569482E-3</v>
      </c>
      <c r="I40" s="170">
        <f t="shared" si="2"/>
        <v>5.1006059840569482E-3</v>
      </c>
      <c r="N40" s="81">
        <f>(D25/'SHEET-4'!D40)*1000</f>
        <v>720.30796458596387</v>
      </c>
      <c r="O40" s="81">
        <f>(E25/'SHEET-4'!E40)*1000</f>
        <v>720.30796458596387</v>
      </c>
      <c r="P40" s="81">
        <f>(F25/'SHEET-4'!F40)*1000</f>
        <v>716.65260203553146</v>
      </c>
      <c r="R40" s="82"/>
    </row>
    <row r="41" spans="1:18" ht="23.25" x14ac:dyDescent="0.35">
      <c r="P41" s="82"/>
    </row>
    <row r="42" spans="1:18" ht="23.25" x14ac:dyDescent="0.35">
      <c r="P42" s="82"/>
    </row>
    <row r="43" spans="1:18" ht="12.75" customHeight="1" x14ac:dyDescent="0.35">
      <c r="A43" s="327" t="s">
        <v>234</v>
      </c>
      <c r="B43" s="327"/>
      <c r="P43" s="82"/>
    </row>
    <row r="44" spans="1:18" ht="23.25" x14ac:dyDescent="0.35">
      <c r="P44" s="82"/>
    </row>
    <row r="49" spans="4:6" ht="26.25" x14ac:dyDescent="0.4">
      <c r="D49" s="85"/>
    </row>
    <row r="50" spans="4:6" ht="26.25" x14ac:dyDescent="0.4">
      <c r="D50" s="85"/>
    </row>
    <row r="51" spans="4:6" ht="26.25" x14ac:dyDescent="0.4">
      <c r="D51" s="86"/>
    </row>
    <row r="55" spans="4:6" ht="23.25" x14ac:dyDescent="0.35">
      <c r="F55" s="70"/>
    </row>
    <row r="56" spans="4:6" ht="23.25" x14ac:dyDescent="0.35">
      <c r="F56" s="70"/>
    </row>
    <row r="57" spans="4:6" ht="23.25" x14ac:dyDescent="0.35">
      <c r="F57" s="70"/>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40" zoomScale="60" zoomScaleNormal="60" workbookViewId="0">
      <selection activeCell="A5" sqref="A5:I55"/>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50" t="s">
        <v>227</v>
      </c>
    </row>
    <row r="5" spans="1:10" ht="30" x14ac:dyDescent="0.45">
      <c r="A5" s="376" t="s">
        <v>0</v>
      </c>
      <c r="B5" s="376"/>
      <c r="C5" s="376"/>
      <c r="D5" s="376"/>
      <c r="E5" s="376"/>
      <c r="F5" s="376"/>
      <c r="G5" s="376"/>
      <c r="H5" s="376"/>
      <c r="I5" s="376"/>
      <c r="J5" s="5"/>
    </row>
    <row r="6" spans="1:10" ht="8.25" customHeight="1" x14ac:dyDescent="0.2">
      <c r="A6" s="5"/>
      <c r="B6" s="5"/>
      <c r="C6" s="5"/>
      <c r="D6" s="5"/>
      <c r="E6" s="5"/>
      <c r="F6" s="5"/>
      <c r="G6" s="5"/>
      <c r="H6" s="5"/>
      <c r="I6" s="5"/>
      <c r="J6" s="5"/>
    </row>
    <row r="7" spans="1:10" ht="30" x14ac:dyDescent="0.2">
      <c r="A7" s="378" t="s">
        <v>20</v>
      </c>
      <c r="B7" s="378"/>
      <c r="C7" s="378"/>
      <c r="D7" s="378"/>
      <c r="E7" s="378"/>
      <c r="F7" s="378"/>
      <c r="G7" s="378"/>
      <c r="H7" s="378"/>
      <c r="I7" s="378"/>
      <c r="J7" s="5"/>
    </row>
    <row r="8" spans="1:10" ht="8.25" customHeight="1" x14ac:dyDescent="0.2">
      <c r="A8" s="5"/>
      <c r="B8" s="5"/>
      <c r="C8" s="5"/>
      <c r="D8" s="5"/>
      <c r="E8" s="5"/>
      <c r="F8" s="5"/>
      <c r="G8" s="5"/>
      <c r="H8" s="5"/>
      <c r="I8" s="5"/>
      <c r="J8" s="5"/>
    </row>
    <row r="9" spans="1:10" ht="27.75" x14ac:dyDescent="0.2">
      <c r="A9" s="377" t="s">
        <v>41</v>
      </c>
      <c r="B9" s="377"/>
      <c r="C9" s="377"/>
      <c r="D9" s="377"/>
      <c r="E9" s="377"/>
      <c r="F9" s="377"/>
      <c r="G9" s="377"/>
      <c r="H9" s="377"/>
      <c r="I9" s="377"/>
      <c r="J9" s="5"/>
    </row>
    <row r="10" spans="1:10" ht="13.5" thickBot="1" x14ac:dyDescent="0.25">
      <c r="A10" s="5"/>
      <c r="B10" s="5"/>
      <c r="C10" s="5"/>
      <c r="D10" s="5"/>
      <c r="E10" s="5"/>
      <c r="F10" s="5"/>
      <c r="G10" s="5"/>
      <c r="H10" s="5"/>
      <c r="I10" s="5"/>
      <c r="J10" s="5"/>
    </row>
    <row r="11" spans="1:10" ht="18" x14ac:dyDescent="0.2">
      <c r="A11" s="12"/>
      <c r="B11" s="52"/>
      <c r="C11" s="52"/>
      <c r="D11" s="373" t="s">
        <v>16</v>
      </c>
      <c r="E11" s="373"/>
      <c r="F11" s="373" t="s">
        <v>67</v>
      </c>
      <c r="G11" s="373"/>
      <c r="H11" s="373" t="s">
        <v>17</v>
      </c>
      <c r="I11" s="379"/>
      <c r="J11" s="5"/>
    </row>
    <row r="12" spans="1:10" ht="18" x14ac:dyDescent="0.2">
      <c r="A12" s="13"/>
      <c r="B12" s="53"/>
      <c r="C12" s="53"/>
      <c r="D12" s="53" t="s">
        <v>14</v>
      </c>
      <c r="E12" s="53" t="s">
        <v>15</v>
      </c>
      <c r="F12" s="53" t="s">
        <v>14</v>
      </c>
      <c r="G12" s="53" t="s">
        <v>15</v>
      </c>
      <c r="H12" s="369" t="s">
        <v>14</v>
      </c>
      <c r="I12" s="371" t="s">
        <v>15</v>
      </c>
      <c r="J12" s="5"/>
    </row>
    <row r="13" spans="1:10" ht="27" customHeight="1" thickBot="1" x14ac:dyDescent="0.25">
      <c r="A13" s="15" t="s">
        <v>39</v>
      </c>
      <c r="B13" s="16" t="s">
        <v>40</v>
      </c>
      <c r="C13" s="1"/>
      <c r="D13" s="324" t="str">
        <f>+'SHEET-5'!D13:E13</f>
        <v>April, 2024 to June, 2024</v>
      </c>
      <c r="E13" s="324"/>
      <c r="F13" s="324" t="str">
        <f>+'SHEET-5'!F13:G13</f>
        <v>April, 2023 to June, 2023</v>
      </c>
      <c r="G13" s="324"/>
      <c r="H13" s="370"/>
      <c r="I13" s="372"/>
      <c r="J13" s="5"/>
    </row>
    <row r="14" spans="1:10" ht="23.25" x14ac:dyDescent="0.2">
      <c r="A14" s="129">
        <v>1</v>
      </c>
      <c r="B14" s="130" t="s">
        <v>4</v>
      </c>
      <c r="C14" s="131" t="s">
        <v>36</v>
      </c>
      <c r="D14" s="225">
        <v>94.02244200526323</v>
      </c>
      <c r="E14" s="58">
        <f>D14</f>
        <v>94.02244200526323</v>
      </c>
      <c r="F14" s="242">
        <v>93.036152529056437</v>
      </c>
      <c r="G14" s="240">
        <v>93.036152529056437</v>
      </c>
      <c r="H14" s="152">
        <f>(D14-F14)/F14</f>
        <v>1.0601142130192465E-2</v>
      </c>
      <c r="I14" s="153">
        <f>(E14-G14)/G14</f>
        <v>1.0601142130192465E-2</v>
      </c>
      <c r="J14" s="5"/>
    </row>
    <row r="15" spans="1:10" ht="23.25" x14ac:dyDescent="0.2">
      <c r="A15" s="13">
        <v>2</v>
      </c>
      <c r="B15" s="14" t="s">
        <v>83</v>
      </c>
      <c r="C15" s="27" t="s">
        <v>36</v>
      </c>
      <c r="D15" s="243">
        <v>0</v>
      </c>
      <c r="E15" s="245">
        <v>0</v>
      </c>
      <c r="F15" s="238">
        <v>0</v>
      </c>
      <c r="G15" s="240">
        <v>0</v>
      </c>
      <c r="H15" s="209" t="e">
        <f t="shared" ref="H15:H18" si="0">(D15-F15)/F15</f>
        <v>#DIV/0!</v>
      </c>
      <c r="I15" s="210" t="e">
        <f t="shared" ref="I15:I25" si="1">(E15-G15)/G15</f>
        <v>#DIV/0!</v>
      </c>
      <c r="J15" s="5"/>
    </row>
    <row r="16" spans="1:10" ht="23.25" x14ac:dyDescent="0.2">
      <c r="A16" s="13">
        <v>3</v>
      </c>
      <c r="B16" s="14" t="s">
        <v>7</v>
      </c>
      <c r="C16" s="27" t="s">
        <v>36</v>
      </c>
      <c r="D16" s="243">
        <v>0</v>
      </c>
      <c r="E16" s="245">
        <v>0</v>
      </c>
      <c r="F16" s="238">
        <v>0</v>
      </c>
      <c r="G16" s="240">
        <v>0</v>
      </c>
      <c r="H16" s="152">
        <v>0</v>
      </c>
      <c r="I16" s="149">
        <v>0</v>
      </c>
      <c r="J16" s="5"/>
    </row>
    <row r="17" spans="1:16" ht="23.25" x14ac:dyDescent="0.2">
      <c r="A17" s="13">
        <v>4</v>
      </c>
      <c r="B17" s="14" t="s">
        <v>8</v>
      </c>
      <c r="C17" s="27" t="s">
        <v>36</v>
      </c>
      <c r="D17" s="246">
        <v>94.02244200526323</v>
      </c>
      <c r="E17" s="245">
        <f>D17</f>
        <v>94.02244200526323</v>
      </c>
      <c r="F17" s="238">
        <v>93.036152529056437</v>
      </c>
      <c r="G17" s="240">
        <v>93.036152529056437</v>
      </c>
      <c r="H17" s="152">
        <f t="shared" si="0"/>
        <v>1.0601142130192465E-2</v>
      </c>
      <c r="I17" s="149">
        <f t="shared" si="1"/>
        <v>1.0601142130192465E-2</v>
      </c>
      <c r="J17" s="5"/>
    </row>
    <row r="18" spans="1:16" ht="23.25" x14ac:dyDescent="0.2">
      <c r="A18" s="13">
        <v>5</v>
      </c>
      <c r="B18" s="14" t="s">
        <v>2</v>
      </c>
      <c r="C18" s="27" t="s">
        <v>36</v>
      </c>
      <c r="D18" s="227">
        <v>18.371608855005082</v>
      </c>
      <c r="E18" s="245">
        <f>D18</f>
        <v>18.371608855005082</v>
      </c>
      <c r="F18" s="227">
        <v>19.64590005280953</v>
      </c>
      <c r="G18" s="240">
        <v>19.64590005280953</v>
      </c>
      <c r="H18" s="152">
        <f t="shared" si="0"/>
        <v>-6.4862958397378892E-2</v>
      </c>
      <c r="I18" s="149">
        <f t="shared" si="1"/>
        <v>-6.4862958397378892E-2</v>
      </c>
      <c r="J18" s="5"/>
    </row>
    <row r="19" spans="1:16" ht="18" customHeight="1" x14ac:dyDescent="0.2">
      <c r="A19" s="13">
        <v>6</v>
      </c>
      <c r="B19" s="14" t="s">
        <v>3</v>
      </c>
      <c r="C19" s="27" t="s">
        <v>36</v>
      </c>
      <c r="D19" s="359">
        <v>80.163128834576185</v>
      </c>
      <c r="E19" s="360">
        <f>D19</f>
        <v>80.163128834576185</v>
      </c>
      <c r="F19" s="359">
        <v>80.515351845838964</v>
      </c>
      <c r="G19" s="360">
        <v>80.515351845838964</v>
      </c>
      <c r="H19" s="366">
        <f t="shared" ref="H19" si="2">(D19-F19)/F19</f>
        <v>-4.3746068692238158E-3</v>
      </c>
      <c r="I19" s="375">
        <f t="shared" si="1"/>
        <v>-4.3746068692238158E-3</v>
      </c>
      <c r="J19" s="5"/>
    </row>
    <row r="20" spans="1:16" ht="18" customHeight="1" x14ac:dyDescent="0.2">
      <c r="A20" s="13">
        <v>7</v>
      </c>
      <c r="B20" s="14" t="s">
        <v>1</v>
      </c>
      <c r="C20" s="27" t="s">
        <v>36</v>
      </c>
      <c r="D20" s="359"/>
      <c r="E20" s="360"/>
      <c r="F20" s="359"/>
      <c r="G20" s="360"/>
      <c r="H20" s="366"/>
      <c r="I20" s="375"/>
      <c r="J20" s="5"/>
      <c r="P20" s="2"/>
    </row>
    <row r="21" spans="1:16" ht="23.25" x14ac:dyDescent="0.2">
      <c r="A21" s="13">
        <v>8</v>
      </c>
      <c r="B21" s="14" t="s">
        <v>9</v>
      </c>
      <c r="C21" s="27" t="s">
        <v>36</v>
      </c>
      <c r="D21" s="227">
        <v>3.449999057094729</v>
      </c>
      <c r="E21" s="245">
        <f>D21</f>
        <v>3.449999057094729</v>
      </c>
      <c r="F21" s="227">
        <v>3.4824489156400378</v>
      </c>
      <c r="G21" s="240">
        <v>3.4824489156400378</v>
      </c>
      <c r="H21" s="152">
        <f t="shared" ref="H21:H25" si="3">(D21-F21)/F21</f>
        <v>-9.3181147323003442E-3</v>
      </c>
      <c r="I21" s="149">
        <f t="shared" si="1"/>
        <v>-9.3181147323003442E-3</v>
      </c>
      <c r="J21" s="5"/>
    </row>
    <row r="22" spans="1:16" ht="23.25" x14ac:dyDescent="0.2">
      <c r="A22" s="13">
        <v>9</v>
      </c>
      <c r="B22" s="14" t="s">
        <v>10</v>
      </c>
      <c r="C22" s="27" t="s">
        <v>36</v>
      </c>
      <c r="D22" s="243">
        <v>40.865414714359112</v>
      </c>
      <c r="E22" s="245">
        <f t="shared" ref="E22:E25" si="4">D22</f>
        <v>40.865414714359112</v>
      </c>
      <c r="F22" s="238">
        <v>42.003390746021509</v>
      </c>
      <c r="G22" s="240">
        <v>42.003390746021509</v>
      </c>
      <c r="H22" s="152">
        <f t="shared" si="3"/>
        <v>-2.7092480189118646E-2</v>
      </c>
      <c r="I22" s="149">
        <f t="shared" si="1"/>
        <v>-2.7092480189118646E-2</v>
      </c>
      <c r="J22" s="5"/>
    </row>
    <row r="23" spans="1:16" ht="23.25" x14ac:dyDescent="0.2">
      <c r="A23" s="13">
        <v>10</v>
      </c>
      <c r="B23" s="14" t="s">
        <v>5</v>
      </c>
      <c r="C23" s="27" t="s">
        <v>36</v>
      </c>
      <c r="D23" s="227">
        <v>11.51615660702889</v>
      </c>
      <c r="E23" s="245">
        <f t="shared" si="4"/>
        <v>11.51615660702889</v>
      </c>
      <c r="F23" s="227">
        <v>12.289635151264013</v>
      </c>
      <c r="G23" s="240">
        <v>12.289635151264013</v>
      </c>
      <c r="H23" s="152">
        <f t="shared" si="3"/>
        <v>-6.2937470048129926E-2</v>
      </c>
      <c r="I23" s="149">
        <f t="shared" si="1"/>
        <v>-6.2937470048129926E-2</v>
      </c>
      <c r="J23" s="5"/>
    </row>
    <row r="24" spans="1:16" ht="23.25" x14ac:dyDescent="0.2">
      <c r="A24" s="13">
        <v>11</v>
      </c>
      <c r="B24" s="14" t="s">
        <v>11</v>
      </c>
      <c r="C24" s="27" t="s">
        <v>36</v>
      </c>
      <c r="D24" s="243">
        <v>35.284528980342138</v>
      </c>
      <c r="E24" s="245">
        <f t="shared" si="4"/>
        <v>35.284528980342138</v>
      </c>
      <c r="F24" s="238">
        <v>36.580963440153354</v>
      </c>
      <c r="G24" s="240">
        <v>36.580963440153354</v>
      </c>
      <c r="H24" s="152">
        <f t="shared" si="3"/>
        <v>-3.5440139840280306E-2</v>
      </c>
      <c r="I24" s="149">
        <f t="shared" si="1"/>
        <v>-3.5440139840280306E-2</v>
      </c>
      <c r="J24" s="5"/>
    </row>
    <row r="25" spans="1:16" ht="24" thickBot="1" x14ac:dyDescent="0.25">
      <c r="A25" s="15">
        <v>12</v>
      </c>
      <c r="B25" s="16" t="s">
        <v>12</v>
      </c>
      <c r="C25" s="28" t="s">
        <v>36</v>
      </c>
      <c r="D25" s="226">
        <v>65.166633924748965</v>
      </c>
      <c r="E25" s="247">
        <f t="shared" si="4"/>
        <v>65.166633924748965</v>
      </c>
      <c r="F25" s="226">
        <v>65.499152788362764</v>
      </c>
      <c r="G25" s="240">
        <v>65.499152788362764</v>
      </c>
      <c r="H25" s="152">
        <f t="shared" si="3"/>
        <v>-5.076689536553488E-3</v>
      </c>
      <c r="I25" s="148">
        <f t="shared" si="1"/>
        <v>-5.076689536553488E-3</v>
      </c>
      <c r="J25" s="5"/>
    </row>
    <row r="26" spans="1:16" ht="8.25" customHeight="1" x14ac:dyDescent="0.3">
      <c r="A26" s="6"/>
      <c r="B26" s="7"/>
      <c r="C26" s="8"/>
      <c r="D26" s="230"/>
      <c r="E26" s="230"/>
      <c r="F26" s="230"/>
      <c r="G26" s="230"/>
      <c r="H26" s="10"/>
      <c r="I26" s="11"/>
      <c r="J26" s="5"/>
    </row>
    <row r="27" spans="1:16" ht="27" customHeight="1" x14ac:dyDescent="0.3">
      <c r="A27" s="3" t="s">
        <v>6</v>
      </c>
      <c r="B27" s="9" t="s">
        <v>104</v>
      </c>
      <c r="C27" s="8"/>
      <c r="D27" s="230"/>
      <c r="E27" s="230"/>
      <c r="F27" s="230"/>
      <c r="G27" s="230"/>
      <c r="H27" s="10"/>
      <c r="I27" s="11"/>
      <c r="J27" s="5"/>
    </row>
    <row r="28" spans="1:16" ht="9" customHeight="1" thickBot="1" x14ac:dyDescent="0.35">
      <c r="A28" s="6"/>
      <c r="B28" s="7"/>
      <c r="C28" s="8"/>
      <c r="D28" s="230"/>
      <c r="E28" s="230"/>
      <c r="F28" s="230"/>
      <c r="G28" s="230"/>
      <c r="H28" s="10"/>
      <c r="I28" s="151"/>
      <c r="J28" s="5"/>
    </row>
    <row r="29" spans="1:16" ht="23.25" x14ac:dyDescent="0.2">
      <c r="A29" s="12">
        <v>1</v>
      </c>
      <c r="B29" s="17" t="s">
        <v>4</v>
      </c>
      <c r="C29" s="4" t="s">
        <v>36</v>
      </c>
      <c r="D29" s="225">
        <v>419.74859614288442</v>
      </c>
      <c r="E29" s="58">
        <f>D29</f>
        <v>419.74859614288442</v>
      </c>
      <c r="F29" s="225">
        <v>418.88434768097574</v>
      </c>
      <c r="G29" s="240">
        <v>418.88434768097574</v>
      </c>
      <c r="H29" s="145">
        <f>(D29-F29)/F29</f>
        <v>2.0632149821145926E-3</v>
      </c>
      <c r="I29" s="146">
        <f>(E29-G29)/G29</f>
        <v>2.0632149821145926E-3</v>
      </c>
      <c r="J29" s="5"/>
    </row>
    <row r="30" spans="1:16" ht="23.25" x14ac:dyDescent="0.2">
      <c r="A30" s="13">
        <v>2</v>
      </c>
      <c r="B30" s="14" t="s">
        <v>83</v>
      </c>
      <c r="C30" s="27" t="s">
        <v>36</v>
      </c>
      <c r="D30" s="243">
        <v>0</v>
      </c>
      <c r="E30" s="245">
        <f t="shared" ref="E30:E33" si="5">D30</f>
        <v>0</v>
      </c>
      <c r="F30" s="238">
        <v>0</v>
      </c>
      <c r="G30" s="240">
        <v>0</v>
      </c>
      <c r="H30" s="206" t="e">
        <f t="shared" ref="H30:H40" si="6">(D30-F30)/F30</f>
        <v>#DIV/0!</v>
      </c>
      <c r="I30" s="210" t="e">
        <f t="shared" ref="I30:I40" si="7">(E30-G30)/G30</f>
        <v>#DIV/0!</v>
      </c>
      <c r="J30" s="5"/>
    </row>
    <row r="31" spans="1:16" ht="24" thickBot="1" x14ac:dyDescent="0.25">
      <c r="A31" s="13">
        <v>3</v>
      </c>
      <c r="B31" s="14" t="s">
        <v>7</v>
      </c>
      <c r="C31" s="27" t="s">
        <v>36</v>
      </c>
      <c r="D31" s="243">
        <v>0</v>
      </c>
      <c r="E31" s="245">
        <f t="shared" si="5"/>
        <v>0</v>
      </c>
      <c r="F31" s="238">
        <v>0</v>
      </c>
      <c r="G31" s="240">
        <v>0</v>
      </c>
      <c r="H31" s="150">
        <v>0</v>
      </c>
      <c r="I31" s="149">
        <v>0</v>
      </c>
      <c r="J31" s="5"/>
    </row>
    <row r="32" spans="1:16" ht="23.25" x14ac:dyDescent="0.2">
      <c r="A32" s="13">
        <v>4</v>
      </c>
      <c r="B32" s="14" t="s">
        <v>8</v>
      </c>
      <c r="C32" s="27" t="s">
        <v>36</v>
      </c>
      <c r="D32" s="225">
        <v>419.74859614288442</v>
      </c>
      <c r="E32" s="245">
        <f t="shared" si="5"/>
        <v>419.74859614288442</v>
      </c>
      <c r="F32" s="238">
        <v>418.88434768097574</v>
      </c>
      <c r="G32" s="240">
        <v>418.88434768097574</v>
      </c>
      <c r="H32" s="150">
        <f t="shared" si="6"/>
        <v>2.0632149821145926E-3</v>
      </c>
      <c r="I32" s="149">
        <f t="shared" si="7"/>
        <v>2.0632149821145926E-3</v>
      </c>
      <c r="J32" s="5"/>
    </row>
    <row r="33" spans="1:10" ht="23.25" x14ac:dyDescent="0.2">
      <c r="A33" s="13">
        <v>5</v>
      </c>
      <c r="B33" s="14" t="s">
        <v>2</v>
      </c>
      <c r="C33" s="27" t="s">
        <v>36</v>
      </c>
      <c r="D33" s="243">
        <v>356.90392516479483</v>
      </c>
      <c r="E33" s="245">
        <f t="shared" si="5"/>
        <v>356.90392516479483</v>
      </c>
      <c r="F33" s="238">
        <v>361.37186592435137</v>
      </c>
      <c r="G33" s="240">
        <v>361.37186592435137</v>
      </c>
      <c r="H33" s="150">
        <f t="shared" si="6"/>
        <v>-1.2363831224459094E-2</v>
      </c>
      <c r="I33" s="149">
        <f t="shared" si="7"/>
        <v>-1.2363831224459094E-2</v>
      </c>
      <c r="J33" s="5"/>
    </row>
    <row r="34" spans="1:10" ht="18" customHeight="1" x14ac:dyDescent="0.2">
      <c r="A34" s="13">
        <v>6</v>
      </c>
      <c r="B34" s="14" t="s">
        <v>3</v>
      </c>
      <c r="C34" s="27" t="s">
        <v>36</v>
      </c>
      <c r="D34" s="367">
        <v>457.00509814276791</v>
      </c>
      <c r="E34" s="360">
        <f>D34</f>
        <v>457.00509814276791</v>
      </c>
      <c r="F34" s="367">
        <v>461.53671170187687</v>
      </c>
      <c r="G34" s="360">
        <v>461.53671170187687</v>
      </c>
      <c r="H34" s="366">
        <f t="shared" si="6"/>
        <v>-9.8185332698649853E-3</v>
      </c>
      <c r="I34" s="375">
        <f t="shared" si="7"/>
        <v>-9.8185332698649853E-3</v>
      </c>
      <c r="J34" s="5"/>
    </row>
    <row r="35" spans="1:10" ht="18" customHeight="1" x14ac:dyDescent="0.2">
      <c r="A35" s="13">
        <v>7</v>
      </c>
      <c r="B35" s="14" t="s">
        <v>1</v>
      </c>
      <c r="C35" s="27" t="s">
        <v>36</v>
      </c>
      <c r="D35" s="368"/>
      <c r="E35" s="360"/>
      <c r="F35" s="368"/>
      <c r="G35" s="360"/>
      <c r="H35" s="366"/>
      <c r="I35" s="375"/>
      <c r="J35" s="5"/>
    </row>
    <row r="36" spans="1:10" ht="23.25" x14ac:dyDescent="0.2">
      <c r="A36" s="13">
        <v>8</v>
      </c>
      <c r="B36" s="14" t="s">
        <v>9</v>
      </c>
      <c r="C36" s="27" t="s">
        <v>36</v>
      </c>
      <c r="D36" s="243">
        <v>337.20650258232507</v>
      </c>
      <c r="E36" s="245">
        <f t="shared" ref="E36:E40" si="8">D36</f>
        <v>337.20650258232507</v>
      </c>
      <c r="F36" s="238">
        <v>346.04476285013163</v>
      </c>
      <c r="G36" s="240">
        <v>346.04476285013163</v>
      </c>
      <c r="H36" s="150">
        <f t="shared" si="6"/>
        <v>-2.554080054560548E-2</v>
      </c>
      <c r="I36" s="149">
        <f t="shared" si="7"/>
        <v>-2.554080054560548E-2</v>
      </c>
      <c r="J36" s="5"/>
    </row>
    <row r="37" spans="1:10" ht="23.25" x14ac:dyDescent="0.2">
      <c r="A37" s="13">
        <v>9</v>
      </c>
      <c r="B37" s="14" t="s">
        <v>10</v>
      </c>
      <c r="C37" s="27" t="s">
        <v>36</v>
      </c>
      <c r="D37" s="243">
        <v>393.58918930950909</v>
      </c>
      <c r="E37" s="245">
        <f t="shared" si="8"/>
        <v>393.58918930950909</v>
      </c>
      <c r="F37" s="238">
        <v>398.81056155560839</v>
      </c>
      <c r="G37" s="240">
        <v>398.81056155560839</v>
      </c>
      <c r="H37" s="150">
        <f t="shared" si="6"/>
        <v>-1.3092362012010677E-2</v>
      </c>
      <c r="I37" s="149">
        <f t="shared" si="7"/>
        <v>-1.3092362012010677E-2</v>
      </c>
      <c r="J37" s="5"/>
    </row>
    <row r="38" spans="1:10" ht="23.25" x14ac:dyDescent="0.2">
      <c r="A38" s="13">
        <v>10</v>
      </c>
      <c r="B38" s="14" t="s">
        <v>224</v>
      </c>
      <c r="C38" s="27" t="s">
        <v>36</v>
      </c>
      <c r="D38" s="243">
        <v>78.18672633895487</v>
      </c>
      <c r="E38" s="245">
        <f t="shared" si="8"/>
        <v>78.18672633895487</v>
      </c>
      <c r="F38" s="238">
        <v>81.542492394230905</v>
      </c>
      <c r="G38" s="240">
        <v>81.542492394230905</v>
      </c>
      <c r="H38" s="150">
        <f t="shared" si="6"/>
        <v>-4.1153587004086403E-2</v>
      </c>
      <c r="I38" s="149">
        <f t="shared" si="7"/>
        <v>-4.1153587004086403E-2</v>
      </c>
      <c r="J38" s="5"/>
    </row>
    <row r="39" spans="1:10" ht="23.25" x14ac:dyDescent="0.2">
      <c r="A39" s="13">
        <v>11</v>
      </c>
      <c r="B39" s="14" t="s">
        <v>11</v>
      </c>
      <c r="C39" s="27" t="s">
        <v>36</v>
      </c>
      <c r="D39" s="243">
        <v>333.61407513016462</v>
      </c>
      <c r="E39" s="245">
        <f t="shared" si="8"/>
        <v>333.61407513016462</v>
      </c>
      <c r="F39" s="238">
        <v>340.91269549776649</v>
      </c>
      <c r="G39" s="240">
        <v>340.91269549776649</v>
      </c>
      <c r="H39" s="150">
        <f t="shared" si="6"/>
        <v>-2.1409060043789681E-2</v>
      </c>
      <c r="I39" s="149">
        <f t="shared" si="7"/>
        <v>-2.1409060043789681E-2</v>
      </c>
      <c r="J39" s="5"/>
    </row>
    <row r="40" spans="1:10" ht="24" thickBot="1" x14ac:dyDescent="0.25">
      <c r="A40" s="15"/>
      <c r="B40" s="16" t="s">
        <v>12</v>
      </c>
      <c r="C40" s="28" t="s">
        <v>36</v>
      </c>
      <c r="D40" s="226">
        <v>377.43382737683146</v>
      </c>
      <c r="E40" s="247">
        <f t="shared" si="8"/>
        <v>377.43382737683146</v>
      </c>
      <c r="F40" s="226">
        <v>380.85231908269526</v>
      </c>
      <c r="G40" s="240">
        <v>380.85231908269526</v>
      </c>
      <c r="H40" s="147">
        <f t="shared" si="6"/>
        <v>-8.9758983589687327E-3</v>
      </c>
      <c r="I40" s="148">
        <f t="shared" si="7"/>
        <v>-8.9758983589687327E-3</v>
      </c>
      <c r="J40" s="5"/>
    </row>
    <row r="41" spans="1:10" ht="15.75" customHeight="1" x14ac:dyDescent="0.3">
      <c r="A41" s="6"/>
      <c r="B41" s="7"/>
      <c r="C41" s="8"/>
      <c r="D41" s="24"/>
      <c r="E41" s="24"/>
      <c r="F41" s="24"/>
      <c r="G41" s="24"/>
      <c r="H41" s="10"/>
      <c r="I41" s="11"/>
      <c r="J41" s="5"/>
    </row>
    <row r="42" spans="1:10" ht="20.25" x14ac:dyDescent="0.3">
      <c r="A42" s="3" t="s">
        <v>46</v>
      </c>
      <c r="B42" s="9" t="s">
        <v>37</v>
      </c>
      <c r="C42" s="8"/>
      <c r="D42" s="24"/>
      <c r="E42" s="24"/>
      <c r="F42" s="24"/>
      <c r="G42" s="24"/>
      <c r="H42" s="10"/>
      <c r="I42" s="11"/>
      <c r="J42" s="5"/>
    </row>
    <row r="43" spans="1:10" ht="12" customHeight="1" thickBot="1" x14ac:dyDescent="0.35">
      <c r="A43" s="6"/>
      <c r="B43" s="7"/>
      <c r="C43" s="8"/>
      <c r="D43" s="24"/>
      <c r="E43" s="24"/>
      <c r="F43" s="24"/>
      <c r="G43" s="24"/>
      <c r="H43" s="10"/>
      <c r="I43" s="11"/>
      <c r="J43" s="5"/>
    </row>
    <row r="44" spans="1:10" ht="23.25" x14ac:dyDescent="0.2">
      <c r="A44" s="12">
        <v>1</v>
      </c>
      <c r="B44" s="17" t="s">
        <v>4</v>
      </c>
      <c r="C44" s="4" t="s">
        <v>38</v>
      </c>
      <c r="D44" s="47">
        <f>'SHEET-4'!D29/'SHEET-4'!D14*10^6</f>
        <v>538549.95242626069</v>
      </c>
      <c r="E44" s="47">
        <f>'SHEET-4'!E29/'SHEET-4'!E14*10^6</f>
        <v>538549.95242626069</v>
      </c>
      <c r="F44" s="47">
        <f>'SHEET-4'!F29/'SHEET-4'!F14*10^6</f>
        <v>566410.42457714886</v>
      </c>
      <c r="G44" s="47">
        <f>'SHEET-4'!G29/'SHEET-4'!G14*10^6</f>
        <v>566410.42457714886</v>
      </c>
      <c r="H44" s="145">
        <f>(D44-F44)/F44</f>
        <v>-4.9187781407249498E-2</v>
      </c>
      <c r="I44" s="146">
        <f>(E44-G44)/G44</f>
        <v>-4.9187781407249498E-2</v>
      </c>
      <c r="J44" s="5"/>
    </row>
    <row r="45" spans="1:10" ht="23.25" x14ac:dyDescent="0.2">
      <c r="A45" s="13">
        <v>2</v>
      </c>
      <c r="B45" s="14" t="s">
        <v>83</v>
      </c>
      <c r="C45" s="27" t="s">
        <v>38</v>
      </c>
      <c r="D45" s="180">
        <v>0</v>
      </c>
      <c r="E45" s="184">
        <v>0</v>
      </c>
      <c r="F45" s="48">
        <v>0</v>
      </c>
      <c r="G45" s="48">
        <v>0</v>
      </c>
      <c r="H45" s="206" t="e">
        <f t="shared" ref="H45:H55" si="9">(D45-F45)/F45</f>
        <v>#DIV/0!</v>
      </c>
      <c r="I45" s="210" t="e">
        <f t="shared" ref="I45:I54" si="10">(E45-G45)/G45</f>
        <v>#DIV/0!</v>
      </c>
      <c r="J45" s="5"/>
    </row>
    <row r="46" spans="1:10" ht="23.25" x14ac:dyDescent="0.2">
      <c r="A46" s="13">
        <v>3</v>
      </c>
      <c r="B46" s="14" t="s">
        <v>7</v>
      </c>
      <c r="C46" s="27" t="s">
        <v>38</v>
      </c>
      <c r="D46" s="141">
        <v>0</v>
      </c>
      <c r="E46" s="139">
        <f t="shared" ref="E46" si="11">D46</f>
        <v>0</v>
      </c>
      <c r="F46" s="48">
        <v>0</v>
      </c>
      <c r="G46" s="48">
        <v>0</v>
      </c>
      <c r="H46" s="54">
        <v>0</v>
      </c>
      <c r="I46" s="95">
        <v>0</v>
      </c>
      <c r="J46" s="5"/>
    </row>
    <row r="47" spans="1:10" ht="23.25" x14ac:dyDescent="0.2">
      <c r="A47" s="13">
        <v>4</v>
      </c>
      <c r="B47" s="14" t="s">
        <v>8</v>
      </c>
      <c r="C47" s="27" t="s">
        <v>38</v>
      </c>
      <c r="D47" s="140">
        <f>'SHEET-4'!D32/'SHEET-4'!D17*10^6</f>
        <v>538549.95242626069</v>
      </c>
      <c r="E47" s="139">
        <f>D47</f>
        <v>538549.95242626069</v>
      </c>
      <c r="F47" s="48">
        <f>'SHEET-4'!F32/'SHEET-4'!F17*10^6</f>
        <v>566410.42457714886</v>
      </c>
      <c r="G47" s="48">
        <f>'SHEET-4'!G32/'SHEET-4'!G17*10^6</f>
        <v>566410.42457714886</v>
      </c>
      <c r="H47" s="54">
        <f t="shared" si="9"/>
        <v>-4.9187781407249498E-2</v>
      </c>
      <c r="I47" s="95">
        <f t="shared" si="10"/>
        <v>-4.9187781407249498E-2</v>
      </c>
      <c r="J47" s="5"/>
    </row>
    <row r="48" spans="1:10" ht="23.25" x14ac:dyDescent="0.2">
      <c r="A48" s="13">
        <v>5</v>
      </c>
      <c r="B48" s="14" t="s">
        <v>2</v>
      </c>
      <c r="C48" s="27" t="s">
        <v>38</v>
      </c>
      <c r="D48" s="140">
        <f>'SHEET-4'!D33/'SHEET-4'!D18*10^6</f>
        <v>351.97288684621475</v>
      </c>
      <c r="E48" s="139">
        <f>D48</f>
        <v>351.97288684621475</v>
      </c>
      <c r="F48" s="48">
        <f>'SHEET-4'!F33/'SHEET-4'!F18*10^6</f>
        <v>326.61230545622254</v>
      </c>
      <c r="G48" s="48">
        <f t="shared" ref="G48" si="12">F48</f>
        <v>326.61230545622254</v>
      </c>
      <c r="H48" s="54">
        <f t="shared" si="9"/>
        <v>7.7647354267830579E-2</v>
      </c>
      <c r="I48" s="95">
        <f t="shared" si="10"/>
        <v>7.7647354267830579E-2</v>
      </c>
      <c r="J48" s="5"/>
    </row>
    <row r="49" spans="1:10" ht="18" customHeight="1" x14ac:dyDescent="0.2">
      <c r="A49" s="13">
        <v>6</v>
      </c>
      <c r="B49" s="14" t="s">
        <v>3</v>
      </c>
      <c r="C49" s="27" t="s">
        <v>38</v>
      </c>
      <c r="D49" s="374">
        <f>'SHEET-4'!D34/'SHEET-4'!D19*10^6</f>
        <v>1353.3223560650983</v>
      </c>
      <c r="E49" s="365">
        <f>'SHEET-4'!E34/'SHEET-4'!E19*10^6</f>
        <v>1353.3223560650983</v>
      </c>
      <c r="F49" s="365">
        <f>'SHEET-4'!F34/'SHEET-4'!F19*10^6</f>
        <v>1331.0662560510054</v>
      </c>
      <c r="G49" s="365">
        <f>F49</f>
        <v>1331.0662560510054</v>
      </c>
      <c r="H49" s="366">
        <f t="shared" si="9"/>
        <v>1.6720505018376838E-2</v>
      </c>
      <c r="I49" s="375">
        <f t="shared" si="10"/>
        <v>1.6720505018376838E-2</v>
      </c>
      <c r="J49" s="5"/>
    </row>
    <row r="50" spans="1:10" ht="18" customHeight="1" x14ac:dyDescent="0.2">
      <c r="A50" s="13">
        <v>7</v>
      </c>
      <c r="B50" s="14" t="s">
        <v>1</v>
      </c>
      <c r="C50" s="27" t="s">
        <v>38</v>
      </c>
      <c r="D50" s="374"/>
      <c r="E50" s="365"/>
      <c r="F50" s="365"/>
      <c r="G50" s="365"/>
      <c r="H50" s="366"/>
      <c r="I50" s="375"/>
      <c r="J50" s="5"/>
    </row>
    <row r="51" spans="1:10" ht="23.25" x14ac:dyDescent="0.2">
      <c r="A51" s="13">
        <v>8</v>
      </c>
      <c r="B51" s="14" t="s">
        <v>9</v>
      </c>
      <c r="C51" s="27" t="s">
        <v>38</v>
      </c>
      <c r="D51" s="140">
        <f>'SHEET-4'!D36/'SHEET-4'!D21*10^6</f>
        <v>3631.1641938065627</v>
      </c>
      <c r="E51" s="138">
        <f>'SHEET-4'!E36/'SHEET-4'!E21*10^6</f>
        <v>3631.1641938065627</v>
      </c>
      <c r="F51" s="48">
        <f>'SHEET-4'!F36/'SHEET-4'!F21*10^6</f>
        <v>3533.4556983147004</v>
      </c>
      <c r="G51" s="48">
        <f>F51</f>
        <v>3533.4556983147004</v>
      </c>
      <c r="H51" s="54">
        <f t="shared" si="9"/>
        <v>2.7652390134243053E-2</v>
      </c>
      <c r="I51" s="95">
        <f t="shared" si="10"/>
        <v>2.7652390134243053E-2</v>
      </c>
      <c r="J51" s="5"/>
    </row>
    <row r="52" spans="1:10" ht="23.25" x14ac:dyDescent="0.2">
      <c r="A52" s="13">
        <v>9</v>
      </c>
      <c r="B52" s="14" t="s">
        <v>10</v>
      </c>
      <c r="C52" s="27" t="s">
        <v>38</v>
      </c>
      <c r="D52" s="140">
        <f>'SHEET-4'!D37/'SHEET-4'!D22*10^6</f>
        <v>508.67086006647878</v>
      </c>
      <c r="E52" s="139">
        <f t="shared" ref="E52:E55" si="13">D52</f>
        <v>508.67086006647878</v>
      </c>
      <c r="F52" s="48">
        <f>'SHEET-4'!F37/'SHEET-4'!F22*10^6</f>
        <v>479.53764687051148</v>
      </c>
      <c r="G52" s="48">
        <f t="shared" ref="G52:G55" si="14">F52</f>
        <v>479.53764687051148</v>
      </c>
      <c r="H52" s="54">
        <f t="shared" si="9"/>
        <v>6.0752713339801825E-2</v>
      </c>
      <c r="I52" s="95">
        <f t="shared" si="10"/>
        <v>6.0752713339801825E-2</v>
      </c>
      <c r="J52" s="5"/>
    </row>
    <row r="53" spans="1:10" ht="23.25" x14ac:dyDescent="0.2">
      <c r="A53" s="13">
        <v>10</v>
      </c>
      <c r="B53" s="14" t="s">
        <v>5</v>
      </c>
      <c r="C53" s="27" t="s">
        <v>38</v>
      </c>
      <c r="D53" s="140">
        <f>'SHEET-4'!D38/'SHEET-4'!D23*10^6</f>
        <v>1715.3180918474434</v>
      </c>
      <c r="E53" s="139">
        <f t="shared" si="13"/>
        <v>1715.3180918474434</v>
      </c>
      <c r="F53" s="48">
        <f>'SHEET-4'!F38/'SHEET-4'!F23*10^6</f>
        <v>1637.7855055879415</v>
      </c>
      <c r="G53" s="48">
        <f t="shared" si="14"/>
        <v>1637.7855055879415</v>
      </c>
      <c r="H53" s="54">
        <f t="shared" si="9"/>
        <v>4.733989035497585E-2</v>
      </c>
      <c r="I53" s="95">
        <f t="shared" si="10"/>
        <v>4.733989035497585E-2</v>
      </c>
      <c r="J53" s="5"/>
    </row>
    <row r="54" spans="1:10" ht="23.25" x14ac:dyDescent="0.2">
      <c r="A54" s="13">
        <v>11</v>
      </c>
      <c r="B54" s="14" t="s">
        <v>11</v>
      </c>
      <c r="C54" s="27" t="s">
        <v>38</v>
      </c>
      <c r="D54" s="140">
        <f>'SHEET-4'!D39/'SHEET-4'!D24*10^6</f>
        <v>584.14107726147529</v>
      </c>
      <c r="E54" s="139">
        <f t="shared" si="13"/>
        <v>584.14107726147529</v>
      </c>
      <c r="F54" s="48">
        <f>'SHEET-4'!F39/'SHEET-4'!F24*10^6</f>
        <v>549.86170288799656</v>
      </c>
      <c r="G54" s="48">
        <f t="shared" si="14"/>
        <v>549.86170288799656</v>
      </c>
      <c r="H54" s="54">
        <f t="shared" si="9"/>
        <v>6.2341811028911079E-2</v>
      </c>
      <c r="I54" s="95">
        <f t="shared" si="10"/>
        <v>6.2341811028911079E-2</v>
      </c>
      <c r="J54" s="5"/>
    </row>
    <row r="55" spans="1:10" ht="24" thickBot="1" x14ac:dyDescent="0.25">
      <c r="A55" s="15"/>
      <c r="B55" s="16" t="s">
        <v>12</v>
      </c>
      <c r="C55" s="28" t="s">
        <v>38</v>
      </c>
      <c r="D55" s="127">
        <f>'SHEET-4'!D40/'SHEET-4'!D25*10^6</f>
        <v>1053.5067118597542</v>
      </c>
      <c r="E55" s="23">
        <f t="shared" si="13"/>
        <v>1053.5067118597542</v>
      </c>
      <c r="F55" s="128">
        <f>'SHEET-4'!F40/'SHEET-4'!F25*10^6</f>
        <v>1016.2632937272284</v>
      </c>
      <c r="G55" s="128">
        <f t="shared" si="14"/>
        <v>1016.2632937272284</v>
      </c>
      <c r="H55" s="147">
        <f t="shared" si="9"/>
        <v>3.6647410530722326E-2</v>
      </c>
      <c r="I55" s="148">
        <f>(E55-G55)/G55</f>
        <v>3.6647410530722326E-2</v>
      </c>
      <c r="J55" s="5"/>
    </row>
    <row r="56" spans="1:10" ht="23.25" x14ac:dyDescent="0.2">
      <c r="A56" s="8"/>
      <c r="B56" s="8"/>
      <c r="C56" s="8"/>
      <c r="D56" s="26"/>
      <c r="E56" s="26"/>
      <c r="F56" s="26"/>
      <c r="G56" s="49"/>
      <c r="H56" s="8"/>
      <c r="I56" s="8"/>
      <c r="J56" s="5"/>
    </row>
    <row r="57" spans="1:10" x14ac:dyDescent="0.2">
      <c r="A57" s="5"/>
      <c r="B57" s="5"/>
      <c r="C57" s="5"/>
      <c r="D57" s="5"/>
      <c r="E57" s="5"/>
      <c r="F57" s="5"/>
      <c r="G57" s="5"/>
      <c r="H57" s="5"/>
      <c r="I57" s="5"/>
      <c r="J57" s="5"/>
    </row>
    <row r="58" spans="1:10" ht="12.75" customHeight="1" x14ac:dyDescent="0.2">
      <c r="A58" s="327" t="s">
        <v>234</v>
      </c>
      <c r="B58" s="327"/>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5"/>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9"/>
      <c r="E64" s="29"/>
      <c r="F64" s="29"/>
      <c r="G64" s="29"/>
      <c r="H64" s="5"/>
      <c r="I64" s="5"/>
      <c r="J64" s="5"/>
    </row>
    <row r="65" spans="1:10" ht="23.25" x14ac:dyDescent="0.35">
      <c r="A65" s="13"/>
      <c r="B65" s="14"/>
      <c r="C65" s="27"/>
      <c r="D65" s="29"/>
      <c r="E65" s="29"/>
      <c r="F65" s="29"/>
      <c r="G65" s="29"/>
      <c r="H65" s="5"/>
      <c r="I65" s="5"/>
      <c r="J65" s="5"/>
    </row>
    <row r="66" spans="1:10" ht="23.25" x14ac:dyDescent="0.35">
      <c r="A66" s="13"/>
      <c r="B66" s="14"/>
      <c r="C66" s="27"/>
      <c r="D66" s="29"/>
      <c r="E66" s="29"/>
      <c r="F66" s="29"/>
      <c r="G66" s="29"/>
      <c r="H66" s="5"/>
      <c r="I66" s="5"/>
      <c r="J66" s="5"/>
    </row>
    <row r="67" spans="1:10" ht="23.25" x14ac:dyDescent="0.35">
      <c r="A67" s="13"/>
      <c r="B67" s="14"/>
      <c r="C67" s="27"/>
      <c r="D67" s="29"/>
      <c r="E67" s="29"/>
      <c r="F67" s="29"/>
      <c r="G67" s="29"/>
      <c r="H67" s="5"/>
      <c r="I67" s="5"/>
      <c r="J67" s="5"/>
    </row>
    <row r="68" spans="1:10" ht="23.25" x14ac:dyDescent="0.35">
      <c r="A68" s="13"/>
      <c r="B68" s="14"/>
      <c r="C68" s="27"/>
      <c r="D68" s="46">
        <f>3.8</f>
        <v>3.8</v>
      </c>
      <c r="E68" s="29"/>
      <c r="F68" s="29"/>
      <c r="G68" s="29"/>
      <c r="H68" s="5"/>
      <c r="I68" s="5"/>
      <c r="J68" s="5"/>
    </row>
    <row r="69" spans="1:10" ht="23.25" x14ac:dyDescent="0.35">
      <c r="A69" s="13"/>
      <c r="B69" s="14"/>
      <c r="C69" s="27"/>
      <c r="D69" s="46">
        <v>4.25</v>
      </c>
      <c r="E69" s="29"/>
      <c r="F69" s="29"/>
      <c r="G69" s="29"/>
    </row>
    <row r="70" spans="1:10" ht="23.25" x14ac:dyDescent="0.35">
      <c r="A70" s="13"/>
      <c r="B70" s="14"/>
      <c r="C70" s="27"/>
      <c r="D70" s="46">
        <v>4.55</v>
      </c>
      <c r="E70" s="29"/>
      <c r="F70" s="29"/>
      <c r="G70" s="29"/>
    </row>
    <row r="71" spans="1:10" ht="23.25" x14ac:dyDescent="0.35">
      <c r="A71" s="13"/>
      <c r="B71" s="14"/>
      <c r="C71" s="27"/>
      <c r="D71" s="46">
        <v>4.5999999999999996</v>
      </c>
      <c r="E71" s="29"/>
      <c r="F71" s="29"/>
      <c r="G71" s="29"/>
    </row>
    <row r="72" spans="1:10" ht="23.25" x14ac:dyDescent="0.35">
      <c r="A72" s="13"/>
      <c r="B72" s="14"/>
      <c r="C72" s="27"/>
      <c r="D72" s="29"/>
      <c r="E72" s="29"/>
      <c r="F72" s="29"/>
      <c r="G72" s="29"/>
    </row>
    <row r="73" spans="1:10" ht="23.25" x14ac:dyDescent="0.35">
      <c r="A73" s="13"/>
      <c r="B73" s="14"/>
      <c r="C73" s="27"/>
      <c r="D73" s="29"/>
      <c r="E73" s="29"/>
      <c r="F73" s="29"/>
      <c r="G73" s="29"/>
    </row>
    <row r="74" spans="1:10" ht="23.25" x14ac:dyDescent="0.35">
      <c r="A74" s="13"/>
      <c r="B74" s="14"/>
      <c r="C74" s="27"/>
      <c r="D74" s="29"/>
      <c r="E74" s="29"/>
      <c r="F74" s="29"/>
      <c r="G74" s="29"/>
    </row>
    <row r="75" spans="1:10" ht="24" thickBot="1" x14ac:dyDescent="0.4">
      <c r="A75" s="15"/>
      <c r="B75" s="16"/>
      <c r="C75" s="28"/>
      <c r="D75" s="29"/>
      <c r="E75" s="29"/>
      <c r="F75" s="29"/>
      <c r="G75" s="29"/>
    </row>
    <row r="76" spans="1:10" ht="23.25" x14ac:dyDescent="0.35">
      <c r="D76" s="30"/>
      <c r="E76" s="30"/>
      <c r="F76" s="30"/>
      <c r="G76" s="30"/>
    </row>
  </sheetData>
  <mergeCells count="29">
    <mergeCell ref="A5:I5"/>
    <mergeCell ref="A9:I9"/>
    <mergeCell ref="A7:I7"/>
    <mergeCell ref="H11:I11"/>
    <mergeCell ref="I19:I20"/>
    <mergeCell ref="F13:G13"/>
    <mergeCell ref="A58:B58"/>
    <mergeCell ref="H12:H13"/>
    <mergeCell ref="I12:I13"/>
    <mergeCell ref="D13:E13"/>
    <mergeCell ref="D11:E11"/>
    <mergeCell ref="D49:D50"/>
    <mergeCell ref="E19:E20"/>
    <mergeCell ref="I49:I50"/>
    <mergeCell ref="H34:H35"/>
    <mergeCell ref="I34:I35"/>
    <mergeCell ref="F19:F20"/>
    <mergeCell ref="G19:G20"/>
    <mergeCell ref="F11:G11"/>
    <mergeCell ref="H19:H20"/>
    <mergeCell ref="D19:D20"/>
    <mergeCell ref="D34:D35"/>
    <mergeCell ref="E49:E50"/>
    <mergeCell ref="H49:H50"/>
    <mergeCell ref="G34:G35"/>
    <mergeCell ref="F49:F50"/>
    <mergeCell ref="G49:G50"/>
    <mergeCell ref="E34:E35"/>
    <mergeCell ref="F34:F35"/>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topLeftCell="A22" zoomScale="60" zoomScaleNormal="60" workbookViewId="0">
      <selection activeCell="A4" sqref="A4:E37"/>
    </sheetView>
  </sheetViews>
  <sheetFormatPr defaultColWidth="9.140625" defaultRowHeight="12.75" x14ac:dyDescent="0.2"/>
  <cols>
    <col min="1" max="1" width="8" style="87" customWidth="1"/>
    <col min="2" max="2" width="67" style="87" customWidth="1"/>
    <col min="3" max="3" width="49.5703125" style="87" customWidth="1"/>
    <col min="4" max="4" width="50.42578125" style="87" customWidth="1"/>
    <col min="5" max="5" width="24.7109375" style="87" customWidth="1"/>
    <col min="6" max="6" width="11.42578125" style="87" bestFit="1" customWidth="1"/>
    <col min="7" max="10" width="9.140625" style="87"/>
    <col min="11" max="12" width="13" style="87" bestFit="1" customWidth="1"/>
    <col min="13" max="13" width="17.5703125" style="87" bestFit="1" customWidth="1"/>
    <col min="14" max="16384" width="9.140625" style="87"/>
  </cols>
  <sheetData>
    <row r="1" spans="1:7" ht="33" x14ac:dyDescent="0.2">
      <c r="E1" s="88" t="s">
        <v>228</v>
      </c>
    </row>
    <row r="4" spans="1:7" ht="37.5" x14ac:dyDescent="0.6">
      <c r="A4" s="317" t="s">
        <v>0</v>
      </c>
      <c r="B4" s="317"/>
      <c r="C4" s="317"/>
      <c r="D4" s="317"/>
      <c r="E4" s="317"/>
    </row>
    <row r="5" spans="1:7" ht="18" customHeight="1" x14ac:dyDescent="0.4">
      <c r="A5" s="89"/>
      <c r="B5" s="89"/>
      <c r="C5" s="89"/>
    </row>
    <row r="6" spans="1:7" ht="30" x14ac:dyDescent="0.2">
      <c r="A6" s="318" t="s">
        <v>100</v>
      </c>
      <c r="B6" s="318"/>
      <c r="C6" s="318"/>
      <c r="D6" s="318"/>
      <c r="E6" s="318"/>
    </row>
    <row r="7" spans="1:7" ht="18" customHeight="1" thickBot="1" x14ac:dyDescent="0.25"/>
    <row r="8" spans="1:7" ht="18" customHeight="1" x14ac:dyDescent="0.2">
      <c r="A8" s="90"/>
      <c r="B8" s="91"/>
      <c r="C8" s="132" t="s">
        <v>106</v>
      </c>
      <c r="D8" s="132" t="s">
        <v>67</v>
      </c>
      <c r="E8" s="133" t="s">
        <v>17</v>
      </c>
    </row>
    <row r="9" spans="1:7" ht="18" customHeight="1" x14ac:dyDescent="0.2">
      <c r="A9" s="92"/>
      <c r="B9" s="51"/>
      <c r="C9" s="158" t="s">
        <v>236</v>
      </c>
      <c r="D9" s="237" t="s">
        <v>235</v>
      </c>
      <c r="E9" s="31"/>
    </row>
    <row r="10" spans="1:7" ht="20.25" x14ac:dyDescent="0.2">
      <c r="A10" s="92" t="s">
        <v>39</v>
      </c>
      <c r="B10" s="94" t="s">
        <v>85</v>
      </c>
      <c r="C10" s="154" t="s">
        <v>63</v>
      </c>
      <c r="D10" s="159" t="s">
        <v>63</v>
      </c>
      <c r="E10" s="134"/>
    </row>
    <row r="11" spans="1:7" ht="23.25" x14ac:dyDescent="0.25">
      <c r="A11" s="92">
        <v>1</v>
      </c>
      <c r="B11" s="94" t="s">
        <v>86</v>
      </c>
      <c r="C11" s="155">
        <f>2742.34+50.96</f>
        <v>2793.3</v>
      </c>
      <c r="D11" s="218">
        <v>2559.86</v>
      </c>
      <c r="E11" s="181">
        <f>(C11-D11)/D11</f>
        <v>9.11924870891377E-2</v>
      </c>
      <c r="F11" s="214"/>
      <c r="G11" s="99"/>
    </row>
    <row r="12" spans="1:7" ht="23.25" x14ac:dyDescent="0.25">
      <c r="A12" s="92">
        <v>2</v>
      </c>
      <c r="B12" s="94" t="s">
        <v>87</v>
      </c>
      <c r="C12" s="155">
        <f>41.08+0.5</f>
        <v>41.58</v>
      </c>
      <c r="D12" s="218">
        <v>29.51</v>
      </c>
      <c r="E12" s="181">
        <f>(C12-D12)/D12</f>
        <v>0.40901389359539125</v>
      </c>
      <c r="F12" s="203"/>
    </row>
    <row r="13" spans="1:7" ht="23.25" x14ac:dyDescent="0.2">
      <c r="A13" s="92">
        <v>3</v>
      </c>
      <c r="B13" s="94" t="s">
        <v>127</v>
      </c>
      <c r="C13" s="155">
        <v>17.149999999999999</v>
      </c>
      <c r="D13" s="218">
        <v>17.68</v>
      </c>
      <c r="E13" s="181">
        <f>(C13-D13)/D13</f>
        <v>-2.9977375565610923E-2</v>
      </c>
    </row>
    <row r="14" spans="1:7" ht="23.25" x14ac:dyDescent="0.2">
      <c r="A14" s="92">
        <v>4</v>
      </c>
      <c r="B14" s="94" t="s">
        <v>88</v>
      </c>
      <c r="C14" s="155">
        <v>62.15</v>
      </c>
      <c r="D14" s="218">
        <v>58.540612600999999</v>
      </c>
      <c r="E14" s="181">
        <f>(C14-D14)/D14</f>
        <v>6.165612621105955E-2</v>
      </c>
    </row>
    <row r="15" spans="1:7" ht="23.25" x14ac:dyDescent="0.2">
      <c r="A15" s="92">
        <v>5</v>
      </c>
      <c r="B15" s="94" t="s">
        <v>121</v>
      </c>
      <c r="C15" s="155">
        <f>SUM(C11:C14)</f>
        <v>2914.1800000000003</v>
      </c>
      <c r="D15" s="218">
        <v>2665.590612601</v>
      </c>
      <c r="E15" s="181">
        <f>(C15-D15)/D15</f>
        <v>9.3258652031504033E-2</v>
      </c>
    </row>
    <row r="16" spans="1:7" ht="17.25" customHeight="1" x14ac:dyDescent="0.2">
      <c r="A16" s="92"/>
      <c r="B16" s="94"/>
      <c r="C16" s="155"/>
      <c r="D16" s="160"/>
      <c r="E16" s="157"/>
    </row>
    <row r="17" spans="1:11" ht="23.25" customHeight="1" x14ac:dyDescent="0.2">
      <c r="A17" s="92" t="s">
        <v>6</v>
      </c>
      <c r="B17" s="94" t="s">
        <v>89</v>
      </c>
      <c r="C17" s="162"/>
      <c r="D17" s="160"/>
      <c r="E17" s="157"/>
    </row>
    <row r="18" spans="1:11" ht="23.25" x14ac:dyDescent="0.2">
      <c r="A18" s="92"/>
      <c r="B18" s="94" t="s">
        <v>90</v>
      </c>
      <c r="C18" s="162"/>
      <c r="D18" s="160"/>
      <c r="E18" s="157"/>
      <c r="K18" s="87" t="s">
        <v>129</v>
      </c>
    </row>
    <row r="19" spans="1:11" ht="18" customHeight="1" x14ac:dyDescent="0.2">
      <c r="A19" s="92">
        <v>1</v>
      </c>
      <c r="B19" s="94" t="s">
        <v>110</v>
      </c>
      <c r="C19" s="314">
        <v>2444.31</v>
      </c>
      <c r="D19" s="314">
        <v>2307.96</v>
      </c>
      <c r="E19" s="380">
        <f>(C19-D19)/D19</f>
        <v>5.9078146934955507E-2</v>
      </c>
    </row>
    <row r="20" spans="1:11" ht="18" customHeight="1" x14ac:dyDescent="0.2">
      <c r="A20" s="92">
        <v>2</v>
      </c>
      <c r="B20" s="94" t="s">
        <v>91</v>
      </c>
      <c r="C20" s="315"/>
      <c r="D20" s="315"/>
      <c r="E20" s="381"/>
    </row>
    <row r="21" spans="1:11" ht="18" customHeight="1" x14ac:dyDescent="0.2">
      <c r="A21" s="92">
        <v>3</v>
      </c>
      <c r="B21" s="94" t="s">
        <v>92</v>
      </c>
      <c r="C21" s="316"/>
      <c r="D21" s="316"/>
      <c r="E21" s="382"/>
    </row>
    <row r="22" spans="1:11" ht="23.25" x14ac:dyDescent="0.2">
      <c r="A22" s="92">
        <v>4</v>
      </c>
      <c r="B22" s="94" t="s">
        <v>93</v>
      </c>
      <c r="C22" s="182">
        <v>0</v>
      </c>
      <c r="D22" s="218">
        <v>0</v>
      </c>
      <c r="E22" s="181">
        <v>0</v>
      </c>
    </row>
    <row r="23" spans="1:11" ht="25.5" customHeight="1" x14ac:dyDescent="0.2">
      <c r="A23" s="92">
        <v>5</v>
      </c>
      <c r="B23" s="94" t="s">
        <v>94</v>
      </c>
      <c r="C23" s="182">
        <v>163.80000000000001</v>
      </c>
      <c r="D23" s="218">
        <v>165.03</v>
      </c>
      <c r="E23" s="181">
        <f>(C23-D23)/D23</f>
        <v>-7.4531903290310231E-3</v>
      </c>
    </row>
    <row r="24" spans="1:11" ht="23.25" x14ac:dyDescent="0.2">
      <c r="A24" s="92">
        <v>6</v>
      </c>
      <c r="B24" s="94" t="s">
        <v>27</v>
      </c>
      <c r="C24" s="182">
        <v>30.79</v>
      </c>
      <c r="D24" s="218">
        <v>44.92</v>
      </c>
      <c r="E24" s="181">
        <f>(C24-D24)/D24</f>
        <v>-0.31455921638468393</v>
      </c>
    </row>
    <row r="25" spans="1:11" ht="23.25" x14ac:dyDescent="0.2">
      <c r="A25" s="92">
        <v>7</v>
      </c>
      <c r="B25" s="94" t="s">
        <v>95</v>
      </c>
      <c r="C25" s="182">
        <v>29.03</v>
      </c>
      <c r="D25" s="218">
        <v>24.93</v>
      </c>
      <c r="E25" s="181">
        <f>(C25-D25)/D25</f>
        <v>0.16446048937023672</v>
      </c>
    </row>
    <row r="26" spans="1:11" ht="23.25" x14ac:dyDescent="0.2">
      <c r="A26" s="92">
        <v>8</v>
      </c>
      <c r="B26" s="94" t="s">
        <v>96</v>
      </c>
      <c r="C26" s="182">
        <v>10.33</v>
      </c>
      <c r="D26" s="218">
        <v>9.3000000000000007</v>
      </c>
      <c r="E26" s="219">
        <f>(C26-D26)/D26</f>
        <v>0.11075268817204294</v>
      </c>
    </row>
    <row r="27" spans="1:11" ht="12.75" customHeight="1" x14ac:dyDescent="0.2">
      <c r="A27" s="92"/>
      <c r="B27" s="94"/>
      <c r="C27" s="182"/>
      <c r="D27" s="218"/>
      <c r="E27" s="157"/>
    </row>
    <row r="28" spans="1:11" ht="23.25" x14ac:dyDescent="0.2">
      <c r="A28" s="92">
        <v>9</v>
      </c>
      <c r="B28" s="94" t="s">
        <v>28</v>
      </c>
      <c r="C28" s="182">
        <v>82.62</v>
      </c>
      <c r="D28" s="218">
        <v>70.81</v>
      </c>
      <c r="E28" s="181">
        <f t="shared" ref="E28:E33" si="0">(C28-D28)/D28</f>
        <v>0.16678435249258583</v>
      </c>
    </row>
    <row r="29" spans="1:11" ht="27" customHeight="1" x14ac:dyDescent="0.2">
      <c r="A29" s="92">
        <v>10</v>
      </c>
      <c r="B29" s="94" t="s">
        <v>26</v>
      </c>
      <c r="C29" s="182">
        <v>24.08</v>
      </c>
      <c r="D29" s="218">
        <v>18.95</v>
      </c>
      <c r="E29" s="181">
        <f t="shared" si="0"/>
        <v>0.27071240105540895</v>
      </c>
    </row>
    <row r="30" spans="1:11" ht="23.25" x14ac:dyDescent="0.2">
      <c r="A30" s="92">
        <v>11</v>
      </c>
      <c r="B30" s="94" t="s">
        <v>97</v>
      </c>
      <c r="C30" s="182">
        <v>0</v>
      </c>
      <c r="D30" s="218">
        <v>0</v>
      </c>
      <c r="E30" s="181" t="e">
        <f t="shared" si="0"/>
        <v>#DIV/0!</v>
      </c>
    </row>
    <row r="31" spans="1:11" ht="23.25" x14ac:dyDescent="0.2">
      <c r="A31" s="92">
        <v>12</v>
      </c>
      <c r="B31" s="94" t="s">
        <v>231</v>
      </c>
      <c r="C31" s="182">
        <v>0</v>
      </c>
      <c r="D31" s="218">
        <v>0</v>
      </c>
      <c r="E31" s="181">
        <v>0</v>
      </c>
    </row>
    <row r="32" spans="1:11" ht="23.25" x14ac:dyDescent="0.2">
      <c r="A32" s="92">
        <v>13</v>
      </c>
      <c r="B32" s="94" t="s">
        <v>98</v>
      </c>
      <c r="C32" s="182">
        <v>0</v>
      </c>
      <c r="D32" s="218">
        <v>0</v>
      </c>
      <c r="E32" s="181"/>
    </row>
    <row r="33" spans="1:13" ht="23.25" x14ac:dyDescent="0.2">
      <c r="A33" s="92">
        <v>14</v>
      </c>
      <c r="B33" s="94" t="s">
        <v>232</v>
      </c>
      <c r="C33" s="22">
        <f>SUM(C19:C32)</f>
        <v>2784.96</v>
      </c>
      <c r="D33" s="22">
        <f>SUM(D19:D32)</f>
        <v>2641.9</v>
      </c>
      <c r="E33" s="181">
        <f t="shared" si="0"/>
        <v>5.4150422044740507E-2</v>
      </c>
    </row>
    <row r="34" spans="1:13" ht="15" customHeight="1" x14ac:dyDescent="0.2">
      <c r="A34" s="92"/>
      <c r="B34" s="94"/>
      <c r="C34" s="22"/>
      <c r="D34" s="22"/>
      <c r="E34" s="190" t="s">
        <v>233</v>
      </c>
    </row>
    <row r="35" spans="1:13" ht="20.25" customHeight="1" x14ac:dyDescent="0.3">
      <c r="A35" s="92" t="s">
        <v>46</v>
      </c>
      <c r="B35" s="94" t="s">
        <v>99</v>
      </c>
      <c r="C35" s="182">
        <f>C15-C33</f>
        <v>129.22000000000025</v>
      </c>
      <c r="D35" s="218">
        <f>D15-D33</f>
        <v>23.690612600999884</v>
      </c>
      <c r="E35" s="181">
        <f>(C35-D35)/D35</f>
        <v>4.4544811557361923</v>
      </c>
      <c r="F35" s="99"/>
      <c r="K35" s="135"/>
      <c r="L35" s="135"/>
      <c r="M35" s="136"/>
    </row>
    <row r="36" spans="1:13" ht="23.25" x14ac:dyDescent="0.2">
      <c r="A36" s="92"/>
      <c r="B36" s="94"/>
      <c r="C36" s="20"/>
      <c r="D36" s="20"/>
      <c r="E36" s="144"/>
    </row>
    <row r="37" spans="1:13" ht="23.25" customHeight="1" thickBot="1" x14ac:dyDescent="0.25">
      <c r="A37" s="383" t="s">
        <v>128</v>
      </c>
      <c r="B37" s="384"/>
      <c r="C37" s="384"/>
      <c r="D37" s="384"/>
      <c r="E37" s="385"/>
    </row>
    <row r="40" spans="1:13" ht="12.75" customHeight="1" x14ac:dyDescent="0.2">
      <c r="A40" s="327" t="s">
        <v>234</v>
      </c>
      <c r="B40" s="327"/>
    </row>
    <row r="41" spans="1:13" x14ac:dyDescent="0.2">
      <c r="D41" s="99"/>
    </row>
    <row r="44" spans="1:13" ht="20.100000000000001" customHeight="1" x14ac:dyDescent="0.3">
      <c r="C44" s="25">
        <f>C19/'SHEET-1'!D26</f>
        <v>0.5631064606197993</v>
      </c>
      <c r="D44" s="25">
        <f>D19/'SHEET-1'!F26</f>
        <v>0.5647885897023649</v>
      </c>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5">
        <f>C33/'SHEET-1'!D27*10</f>
        <v>7.2177009076551233</v>
      </c>
      <c r="D49" s="137">
        <f>D33/'SHEET-1'!F27</f>
        <v>0.73962603398520632</v>
      </c>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14"/>
  <sheetViews>
    <sheetView tabSelected="1" zoomScaleNormal="100" zoomScaleSheetLayoutView="100" workbookViewId="0">
      <selection activeCell="B1" sqref="B1:I1"/>
    </sheetView>
  </sheetViews>
  <sheetFormatPr defaultRowHeight="12.75" x14ac:dyDescent="0.2"/>
  <cols>
    <col min="1" max="1" width="1.85546875" style="248" customWidth="1"/>
    <col min="2" max="2" width="4.7109375" style="248" customWidth="1"/>
    <col min="3" max="3" width="25.85546875" style="283" customWidth="1"/>
    <col min="4" max="4" width="5" style="248" customWidth="1"/>
    <col min="5" max="5" width="15.28515625" style="248" customWidth="1"/>
    <col min="6" max="6" width="19" style="248" customWidth="1"/>
    <col min="7" max="7" width="20.42578125" style="248" bestFit="1" customWidth="1"/>
    <col min="8" max="8" width="15.85546875" style="248" customWidth="1"/>
    <col min="9" max="9" width="18.5703125" style="248" customWidth="1"/>
    <col min="10" max="10" width="12.5703125" style="248" customWidth="1"/>
    <col min="11" max="11" width="13.28515625" style="248" customWidth="1"/>
    <col min="12" max="15" width="12.5703125" style="248" customWidth="1"/>
    <col min="16" max="16" width="2.7109375" style="248" customWidth="1"/>
    <col min="17" max="20" width="12.5703125" style="248" customWidth="1"/>
    <col min="21" max="16384" width="9.140625" style="248"/>
  </cols>
  <sheetData>
    <row r="1" spans="2:17" ht="39" customHeight="1" x14ac:dyDescent="0.2">
      <c r="B1" s="389" t="s">
        <v>237</v>
      </c>
      <c r="C1" s="389"/>
      <c r="D1" s="389"/>
      <c r="E1" s="389"/>
      <c r="F1" s="389"/>
      <c r="G1" s="389"/>
      <c r="H1" s="389"/>
      <c r="I1" s="389"/>
    </row>
    <row r="2" spans="2:17" ht="30.75" customHeight="1" x14ac:dyDescent="0.2">
      <c r="B2" s="249" t="s">
        <v>238</v>
      </c>
      <c r="C2" s="250"/>
      <c r="D2" s="250"/>
      <c r="E2" s="250"/>
      <c r="F2" s="250"/>
      <c r="H2" s="250"/>
      <c r="I2" s="251" t="s">
        <v>239</v>
      </c>
    </row>
    <row r="3" spans="2:17" ht="33" customHeight="1" thickBot="1" x14ac:dyDescent="0.25">
      <c r="B3" s="390" t="s">
        <v>240</v>
      </c>
      <c r="C3" s="390"/>
      <c r="D3" s="390"/>
      <c r="E3" s="390"/>
      <c r="F3" s="390"/>
      <c r="G3" s="390"/>
      <c r="H3" s="390"/>
      <c r="I3" s="390"/>
    </row>
    <row r="4" spans="2:17" s="253" customFormat="1" ht="48.75" customHeight="1" x14ac:dyDescent="0.2">
      <c r="B4" s="391" t="s">
        <v>241</v>
      </c>
      <c r="C4" s="394" t="s">
        <v>242</v>
      </c>
      <c r="D4" s="395"/>
      <c r="E4" s="252" t="s">
        <v>243</v>
      </c>
      <c r="F4" s="252" t="s">
        <v>244</v>
      </c>
      <c r="G4" s="252" t="s">
        <v>245</v>
      </c>
      <c r="J4" s="254"/>
    </row>
    <row r="5" spans="2:17" ht="25.5" customHeight="1" x14ac:dyDescent="0.2">
      <c r="B5" s="392"/>
      <c r="C5" s="255" t="s">
        <v>246</v>
      </c>
      <c r="D5" s="256" t="s">
        <v>247</v>
      </c>
      <c r="E5" s="257"/>
      <c r="F5" s="258">
        <v>203102</v>
      </c>
      <c r="G5" s="259">
        <v>169539</v>
      </c>
      <c r="J5" s="260"/>
      <c r="K5" s="260"/>
    </row>
    <row r="6" spans="2:17" ht="25.5" customHeight="1" x14ac:dyDescent="0.2">
      <c r="B6" s="392"/>
      <c r="C6" s="255" t="s">
        <v>248</v>
      </c>
      <c r="D6" s="256" t="s">
        <v>247</v>
      </c>
      <c r="E6" s="257"/>
      <c r="F6" s="258">
        <v>35687</v>
      </c>
      <c r="G6" s="259">
        <v>26338</v>
      </c>
      <c r="J6" s="260"/>
      <c r="K6" s="260"/>
    </row>
    <row r="7" spans="2:17" ht="25.5" customHeight="1" thickBot="1" x14ac:dyDescent="0.25">
      <c r="B7" s="393"/>
      <c r="C7" s="261" t="s">
        <v>249</v>
      </c>
      <c r="D7" s="262" t="s">
        <v>247</v>
      </c>
      <c r="E7" s="263"/>
      <c r="F7" s="264">
        <f>SUM(F5:F6)</f>
        <v>238789</v>
      </c>
      <c r="G7" s="265">
        <f>SUM(G5:G6)</f>
        <v>195877</v>
      </c>
    </row>
    <row r="8" spans="2:17" ht="25.5" customHeight="1" thickBot="1" x14ac:dyDescent="0.25">
      <c r="B8" s="266"/>
      <c r="C8" s="267"/>
      <c r="D8" s="268"/>
      <c r="E8" s="269"/>
      <c r="F8" s="270"/>
      <c r="G8" s="271"/>
    </row>
    <row r="9" spans="2:17" s="274" customFormat="1" ht="48.75" customHeight="1" x14ac:dyDescent="0.2">
      <c r="B9" s="391" t="s">
        <v>250</v>
      </c>
      <c r="C9" s="394" t="s">
        <v>251</v>
      </c>
      <c r="D9" s="395"/>
      <c r="E9" s="252" t="s">
        <v>252</v>
      </c>
      <c r="F9" s="252" t="s">
        <v>253</v>
      </c>
      <c r="G9" s="252" t="s">
        <v>254</v>
      </c>
      <c r="H9" s="252" t="s">
        <v>255</v>
      </c>
      <c r="I9" s="272" t="s">
        <v>256</v>
      </c>
      <c r="J9" s="273"/>
      <c r="K9" s="273"/>
    </row>
    <row r="10" spans="2:17" ht="25.5" customHeight="1" x14ac:dyDescent="0.2">
      <c r="B10" s="392"/>
      <c r="C10" s="255" t="s">
        <v>246</v>
      </c>
      <c r="D10" s="256" t="s">
        <v>247</v>
      </c>
      <c r="E10" s="275">
        <v>10113</v>
      </c>
      <c r="F10" s="276">
        <v>19949</v>
      </c>
      <c r="G10" s="276">
        <f>F10+E10</f>
        <v>30062</v>
      </c>
      <c r="H10" s="276">
        <v>23217</v>
      </c>
      <c r="I10" s="277">
        <f>G10-H10</f>
        <v>6845</v>
      </c>
      <c r="J10" s="278"/>
    </row>
    <row r="11" spans="2:17" ht="25.5" customHeight="1" x14ac:dyDescent="0.2">
      <c r="B11" s="392"/>
      <c r="C11" s="255" t="s">
        <v>248</v>
      </c>
      <c r="D11" s="256" t="s">
        <v>247</v>
      </c>
      <c r="E11" s="275">
        <v>3504</v>
      </c>
      <c r="F11" s="276">
        <v>4808</v>
      </c>
      <c r="G11" s="275">
        <f>F11+E11</f>
        <v>8312</v>
      </c>
      <c r="H11" s="276">
        <v>6378</v>
      </c>
      <c r="I11" s="277">
        <f>G11-H11</f>
        <v>1934</v>
      </c>
      <c r="J11" s="278"/>
    </row>
    <row r="12" spans="2:17" ht="25.5" customHeight="1" thickBot="1" x14ac:dyDescent="0.25">
      <c r="B12" s="393"/>
      <c r="C12" s="261" t="s">
        <v>249</v>
      </c>
      <c r="D12" s="262" t="s">
        <v>247</v>
      </c>
      <c r="E12" s="279">
        <f>SUM(E10:E11)</f>
        <v>13617</v>
      </c>
      <c r="F12" s="264">
        <f>SUM(F10:F11)</f>
        <v>24757</v>
      </c>
      <c r="G12" s="264">
        <f t="shared" ref="G12:I12" si="0">SUM(G10:G11)</f>
        <v>38374</v>
      </c>
      <c r="H12" s="264">
        <f t="shared" si="0"/>
        <v>29595</v>
      </c>
      <c r="I12" s="264">
        <f t="shared" si="0"/>
        <v>8779</v>
      </c>
      <c r="J12" s="278"/>
    </row>
    <row r="13" spans="2:17" s="280" customFormat="1" ht="50.25" customHeight="1" thickBot="1" x14ac:dyDescent="0.25">
      <c r="B13" s="386" t="s">
        <v>257</v>
      </c>
      <c r="C13" s="387"/>
      <c r="D13" s="387"/>
      <c r="E13" s="387"/>
      <c r="F13" s="387"/>
      <c r="G13" s="387"/>
      <c r="H13" s="387"/>
      <c r="I13" s="388"/>
    </row>
    <row r="14" spans="2:17" s="274" customFormat="1" ht="20.25" customHeight="1" x14ac:dyDescent="0.2">
      <c r="C14" s="281"/>
      <c r="D14" s="281"/>
      <c r="E14" s="281"/>
      <c r="F14" s="281"/>
      <c r="G14" s="281"/>
      <c r="H14" s="281"/>
      <c r="Q14" s="282"/>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1:L32"/>
  <sheetViews>
    <sheetView view="pageBreakPreview" zoomScale="110" zoomScaleSheetLayoutView="110" workbookViewId="0">
      <selection activeCell="F5" sqref="F5"/>
    </sheetView>
  </sheetViews>
  <sheetFormatPr defaultColWidth="9.140625" defaultRowHeight="12.75" x14ac:dyDescent="0.2"/>
  <cols>
    <col min="1" max="1" width="1.5703125" style="284" customWidth="1"/>
    <col min="2" max="2" width="9.140625" style="284" customWidth="1"/>
    <col min="3" max="3" width="12.28515625" style="284" customWidth="1"/>
    <col min="4" max="4" width="9.140625" style="284"/>
    <col min="5" max="5" width="14.7109375" style="284" customWidth="1"/>
    <col min="6" max="6" width="9.140625" style="284"/>
    <col min="7" max="7" width="4" style="284" customWidth="1"/>
    <col min="8" max="8" width="9.140625" style="284" customWidth="1"/>
    <col min="9" max="9" width="14.7109375" style="284" customWidth="1"/>
    <col min="10" max="10" width="9.140625" style="284" customWidth="1"/>
    <col min="11" max="11" width="14.5703125" style="284" customWidth="1"/>
    <col min="12" max="12" width="16.42578125" style="284" customWidth="1"/>
    <col min="13" max="16384" width="9.140625" style="284"/>
  </cols>
  <sheetData>
    <row r="1" spans="2:12" ht="24.75" customHeight="1" thickBot="1" x14ac:dyDescent="0.25">
      <c r="B1" s="396" t="s">
        <v>258</v>
      </c>
      <c r="C1" s="397"/>
      <c r="D1" s="397"/>
      <c r="E1" s="397"/>
      <c r="F1" s="397"/>
      <c r="G1" s="397"/>
      <c r="H1" s="397"/>
      <c r="I1" s="397"/>
      <c r="J1" s="397"/>
      <c r="K1" s="397"/>
      <c r="L1" s="398"/>
    </row>
    <row r="2" spans="2:12" ht="9" customHeight="1" x14ac:dyDescent="0.2">
      <c r="B2" s="285"/>
      <c r="C2" s="285"/>
      <c r="D2" s="285"/>
      <c r="E2" s="285"/>
      <c r="F2" s="285"/>
      <c r="G2" s="285"/>
      <c r="H2" s="285"/>
      <c r="I2" s="285"/>
      <c r="J2" s="285"/>
      <c r="K2" s="285"/>
      <c r="L2" s="285"/>
    </row>
    <row r="3" spans="2:12" ht="21.75" customHeight="1" thickBot="1" x14ac:dyDescent="0.25">
      <c r="B3" s="399" t="s">
        <v>259</v>
      </c>
      <c r="C3" s="400"/>
      <c r="D3" s="400"/>
      <c r="E3" s="400"/>
      <c r="F3" s="400"/>
      <c r="G3" s="400"/>
      <c r="H3" s="400"/>
      <c r="I3" s="400"/>
      <c r="J3" s="400"/>
      <c r="K3" s="400"/>
      <c r="L3" s="401"/>
    </row>
    <row r="4" spans="2:12" ht="27.75" customHeight="1" x14ac:dyDescent="0.2">
      <c r="B4" s="402" t="s">
        <v>200</v>
      </c>
      <c r="C4" s="404" t="s">
        <v>260</v>
      </c>
      <c r="D4" s="404" t="s">
        <v>261</v>
      </c>
      <c r="E4" s="404"/>
      <c r="F4" s="404"/>
      <c r="G4" s="286"/>
      <c r="H4" s="404" t="s">
        <v>262</v>
      </c>
      <c r="I4" s="404"/>
      <c r="J4" s="404"/>
      <c r="K4" s="404" t="s">
        <v>263</v>
      </c>
      <c r="L4" s="406" t="s">
        <v>264</v>
      </c>
    </row>
    <row r="5" spans="2:12" ht="68.25" customHeight="1" x14ac:dyDescent="0.2">
      <c r="B5" s="403"/>
      <c r="C5" s="405"/>
      <c r="D5" s="287" t="s">
        <v>265</v>
      </c>
      <c r="E5" s="287" t="s">
        <v>266</v>
      </c>
      <c r="F5" s="287" t="s">
        <v>267</v>
      </c>
      <c r="G5" s="287"/>
      <c r="H5" s="287" t="s">
        <v>265</v>
      </c>
      <c r="I5" s="287" t="s">
        <v>266</v>
      </c>
      <c r="J5" s="287" t="s">
        <v>267</v>
      </c>
      <c r="K5" s="405"/>
      <c r="L5" s="407"/>
    </row>
    <row r="6" spans="2:12" s="295" customFormat="1" ht="21" customHeight="1" x14ac:dyDescent="0.2">
      <c r="B6" s="408" t="s">
        <v>268</v>
      </c>
      <c r="C6" s="288" t="s">
        <v>269</v>
      </c>
      <c r="D6" s="289">
        <v>37</v>
      </c>
      <c r="E6" s="290">
        <v>1</v>
      </c>
      <c r="F6" s="291">
        <v>1.2889086223776518</v>
      </c>
      <c r="G6" s="291"/>
      <c r="H6" s="292">
        <v>37</v>
      </c>
      <c r="I6" s="293">
        <v>0</v>
      </c>
      <c r="J6" s="294">
        <v>-0.99774053065998425</v>
      </c>
      <c r="K6" s="288">
        <v>3</v>
      </c>
      <c r="L6" s="411" t="s">
        <v>270</v>
      </c>
    </row>
    <row r="7" spans="2:12" s="295" customFormat="1" ht="21" customHeight="1" x14ac:dyDescent="0.2">
      <c r="B7" s="409"/>
      <c r="C7" s="288" t="s">
        <v>271</v>
      </c>
      <c r="D7" s="289">
        <v>19</v>
      </c>
      <c r="E7" s="290" t="s">
        <v>272</v>
      </c>
      <c r="F7" s="291">
        <v>2.5610255330029927</v>
      </c>
      <c r="G7" s="291"/>
      <c r="H7" s="292">
        <v>19</v>
      </c>
      <c r="I7" s="293" t="s">
        <v>273</v>
      </c>
      <c r="J7" s="294">
        <v>-0.43776249701808045</v>
      </c>
      <c r="K7" s="288">
        <v>6</v>
      </c>
      <c r="L7" s="412"/>
    </row>
    <row r="8" spans="2:12" s="295" customFormat="1" ht="21" customHeight="1" x14ac:dyDescent="0.2">
      <c r="B8" s="409"/>
      <c r="C8" s="288" t="s">
        <v>274</v>
      </c>
      <c r="D8" s="289">
        <v>1</v>
      </c>
      <c r="E8" s="290">
        <v>0</v>
      </c>
      <c r="F8" s="291">
        <v>-1.0463200308531282</v>
      </c>
      <c r="G8" s="291"/>
      <c r="H8" s="292">
        <v>1</v>
      </c>
      <c r="I8" s="293">
        <v>0</v>
      </c>
      <c r="J8" s="294">
        <v>-0.91314176931087032</v>
      </c>
      <c r="K8" s="288">
        <v>0</v>
      </c>
      <c r="L8" s="412"/>
    </row>
    <row r="9" spans="2:12" s="295" customFormat="1" ht="21" customHeight="1" x14ac:dyDescent="0.2">
      <c r="B9" s="409"/>
      <c r="C9" s="288" t="s">
        <v>275</v>
      </c>
      <c r="D9" s="289">
        <v>17</v>
      </c>
      <c r="E9" s="290">
        <v>0</v>
      </c>
      <c r="F9" s="291">
        <v>1.8635297355786895</v>
      </c>
      <c r="G9" s="291"/>
      <c r="H9" s="292">
        <v>16</v>
      </c>
      <c r="I9" s="293">
        <v>0</v>
      </c>
      <c r="J9" s="294">
        <v>1.8045144531556974</v>
      </c>
      <c r="K9" s="288">
        <v>0</v>
      </c>
      <c r="L9" s="412"/>
    </row>
    <row r="10" spans="2:12" s="295" customFormat="1" ht="21" customHeight="1" x14ac:dyDescent="0.2">
      <c r="B10" s="409"/>
      <c r="C10" s="288" t="s">
        <v>276</v>
      </c>
      <c r="D10" s="289">
        <v>22</v>
      </c>
      <c r="E10" s="290" t="s">
        <v>277</v>
      </c>
      <c r="F10" s="291">
        <v>1.1434788911477736</v>
      </c>
      <c r="G10" s="291"/>
      <c r="H10" s="292">
        <v>22</v>
      </c>
      <c r="I10" s="293">
        <v>0</v>
      </c>
      <c r="J10" s="294">
        <v>1.301346647684428</v>
      </c>
      <c r="K10" s="288">
        <v>1</v>
      </c>
      <c r="L10" s="412"/>
    </row>
    <row r="11" spans="2:12" s="295" customFormat="1" ht="21" customHeight="1" x14ac:dyDescent="0.2">
      <c r="B11" s="409"/>
      <c r="C11" s="296" t="s">
        <v>249</v>
      </c>
      <c r="D11" s="297">
        <v>96</v>
      </c>
      <c r="E11" s="290" t="s">
        <v>278</v>
      </c>
      <c r="F11" s="298">
        <v>1.4682885611598144</v>
      </c>
      <c r="G11" s="298"/>
      <c r="H11" s="299">
        <f>SUM(H6:H10)</f>
        <v>95</v>
      </c>
      <c r="I11" s="299" t="s">
        <v>273</v>
      </c>
      <c r="J11" s="300">
        <v>1.3650723205674344E-2</v>
      </c>
      <c r="K11" s="297">
        <v>10</v>
      </c>
      <c r="L11" s="412"/>
    </row>
    <row r="12" spans="2:12" s="304" customFormat="1" ht="12.75" customHeight="1" thickBot="1" x14ac:dyDescent="0.25">
      <c r="B12" s="410"/>
      <c r="C12" s="301"/>
      <c r="D12" s="414"/>
      <c r="E12" s="415"/>
      <c r="F12" s="416"/>
      <c r="G12" s="302"/>
      <c r="H12" s="414"/>
      <c r="I12" s="415"/>
      <c r="J12" s="416"/>
      <c r="K12" s="303"/>
      <c r="L12" s="413"/>
    </row>
    <row r="13" spans="2:12" s="295" customFormat="1" ht="27.75" customHeight="1" x14ac:dyDescent="0.2">
      <c r="B13" s="402" t="s">
        <v>200</v>
      </c>
      <c r="C13" s="404" t="s">
        <v>260</v>
      </c>
      <c r="D13" s="404" t="str">
        <f>D4</f>
        <v>Q-I-APR-24 TO JUN-24</v>
      </c>
      <c r="E13" s="404"/>
      <c r="F13" s="404"/>
      <c r="G13" s="305"/>
      <c r="H13" s="417" t="str">
        <f>H4</f>
        <v>Q-I-APR-23 TO JUN-23</v>
      </c>
      <c r="I13" s="418"/>
      <c r="J13" s="419"/>
      <c r="K13" s="404" t="s">
        <v>279</v>
      </c>
      <c r="L13" s="406" t="s">
        <v>264</v>
      </c>
    </row>
    <row r="14" spans="2:12" ht="79.5" customHeight="1" x14ac:dyDescent="0.2">
      <c r="B14" s="403"/>
      <c r="C14" s="405"/>
      <c r="D14" s="287" t="s">
        <v>265</v>
      </c>
      <c r="E14" s="287" t="s">
        <v>280</v>
      </c>
      <c r="F14" s="287" t="s">
        <v>267</v>
      </c>
      <c r="G14" s="287"/>
      <c r="H14" s="287" t="s">
        <v>265</v>
      </c>
      <c r="I14" s="287" t="s">
        <v>280</v>
      </c>
      <c r="J14" s="287" t="s">
        <v>267</v>
      </c>
      <c r="K14" s="405"/>
      <c r="L14" s="407"/>
    </row>
    <row r="15" spans="2:12" s="295" customFormat="1" ht="21" customHeight="1" x14ac:dyDescent="0.2">
      <c r="B15" s="408" t="s">
        <v>281</v>
      </c>
      <c r="C15" s="288" t="s">
        <v>269</v>
      </c>
      <c r="D15" s="289">
        <v>22</v>
      </c>
      <c r="E15" s="306" t="s">
        <v>282</v>
      </c>
      <c r="F15" s="291">
        <v>13.876454419889436</v>
      </c>
      <c r="G15" s="291"/>
      <c r="H15" s="292">
        <v>20</v>
      </c>
      <c r="I15" s="293" t="s">
        <v>283</v>
      </c>
      <c r="J15" s="294">
        <v>9.9764869818576276</v>
      </c>
      <c r="K15" s="288">
        <v>2</v>
      </c>
      <c r="L15" s="411" t="s">
        <v>270</v>
      </c>
    </row>
    <row r="16" spans="2:12" s="295" customFormat="1" ht="21" customHeight="1" x14ac:dyDescent="0.2">
      <c r="B16" s="409"/>
      <c r="C16" s="288" t="s">
        <v>271</v>
      </c>
      <c r="D16" s="289">
        <v>49</v>
      </c>
      <c r="E16" s="306" t="s">
        <v>284</v>
      </c>
      <c r="F16" s="291">
        <v>13.316626590007219</v>
      </c>
      <c r="G16" s="291"/>
      <c r="H16" s="292">
        <v>48</v>
      </c>
      <c r="I16" s="293">
        <v>13</v>
      </c>
      <c r="J16" s="294">
        <v>11.383109797425643</v>
      </c>
      <c r="K16" s="288">
        <v>12</v>
      </c>
      <c r="L16" s="412"/>
    </row>
    <row r="17" spans="2:12" s="295" customFormat="1" ht="21" customHeight="1" x14ac:dyDescent="0.2">
      <c r="B17" s="409"/>
      <c r="C17" s="288" t="s">
        <v>274</v>
      </c>
      <c r="D17" s="289">
        <v>45</v>
      </c>
      <c r="E17" s="306" t="s">
        <v>285</v>
      </c>
      <c r="F17" s="291">
        <v>17.587705684428929</v>
      </c>
      <c r="G17" s="291"/>
      <c r="H17" s="292">
        <v>42</v>
      </c>
      <c r="I17" s="293">
        <v>16</v>
      </c>
      <c r="J17" s="294">
        <v>16.945804511358972</v>
      </c>
      <c r="K17" s="288">
        <v>8</v>
      </c>
      <c r="L17" s="412"/>
    </row>
    <row r="18" spans="2:12" s="295" customFormat="1" ht="21" customHeight="1" x14ac:dyDescent="0.2">
      <c r="B18" s="409"/>
      <c r="C18" s="288" t="s">
        <v>275</v>
      </c>
      <c r="D18" s="289">
        <v>289</v>
      </c>
      <c r="E18" s="306" t="s">
        <v>286</v>
      </c>
      <c r="F18" s="291">
        <v>12.207453540093566</v>
      </c>
      <c r="G18" s="291"/>
      <c r="H18" s="292">
        <v>281</v>
      </c>
      <c r="I18" s="293" t="s">
        <v>287</v>
      </c>
      <c r="J18" s="294">
        <v>11.789971350130401</v>
      </c>
      <c r="K18" s="288">
        <v>39</v>
      </c>
      <c r="L18" s="412"/>
    </row>
    <row r="19" spans="2:12" s="295" customFormat="1" ht="21" customHeight="1" x14ac:dyDescent="0.2">
      <c r="B19" s="409"/>
      <c r="C19" s="288" t="s">
        <v>276</v>
      </c>
      <c r="D19" s="289">
        <v>50</v>
      </c>
      <c r="E19" s="306" t="s">
        <v>288</v>
      </c>
      <c r="F19" s="291">
        <v>24.976788314675797</v>
      </c>
      <c r="G19" s="291"/>
      <c r="H19" s="292">
        <v>49</v>
      </c>
      <c r="I19" s="293">
        <v>16</v>
      </c>
      <c r="J19" s="294">
        <v>22.609086421436217</v>
      </c>
      <c r="K19" s="288">
        <v>14</v>
      </c>
      <c r="L19" s="412"/>
    </row>
    <row r="20" spans="2:12" s="295" customFormat="1" ht="21" customHeight="1" x14ac:dyDescent="0.2">
      <c r="B20" s="409"/>
      <c r="C20" s="307" t="s">
        <v>249</v>
      </c>
      <c r="D20" s="297">
        <v>455</v>
      </c>
      <c r="E20" s="306" t="s">
        <v>289</v>
      </c>
      <c r="F20" s="308">
        <v>14.534888562871586</v>
      </c>
      <c r="G20" s="298"/>
      <c r="H20" s="299">
        <f>SUM(H15:H19)</f>
        <v>440</v>
      </c>
      <c r="I20" s="299" t="s">
        <v>290</v>
      </c>
      <c r="J20" s="309">
        <v>13.572098885477956</v>
      </c>
      <c r="K20" s="287">
        <v>75</v>
      </c>
      <c r="L20" s="412"/>
    </row>
    <row r="21" spans="2:12" s="304" customFormat="1" ht="14.25" customHeight="1" thickBot="1" x14ac:dyDescent="0.25">
      <c r="B21" s="410"/>
      <c r="C21" s="310"/>
      <c r="D21" s="414"/>
      <c r="E21" s="415"/>
      <c r="F21" s="416"/>
      <c r="G21" s="302"/>
      <c r="H21" s="414"/>
      <c r="I21" s="415"/>
      <c r="J21" s="416"/>
      <c r="K21" s="303"/>
      <c r="L21" s="413"/>
    </row>
    <row r="22" spans="2:12" s="295" customFormat="1" ht="27.75" customHeight="1" x14ac:dyDescent="0.2">
      <c r="B22" s="402" t="s">
        <v>200</v>
      </c>
      <c r="C22" s="404" t="s">
        <v>260</v>
      </c>
      <c r="D22" s="404" t="str">
        <f>D13</f>
        <v>Q-I-APR-24 TO JUN-24</v>
      </c>
      <c r="E22" s="404"/>
      <c r="F22" s="404"/>
      <c r="G22" s="286"/>
      <c r="H22" s="404" t="str">
        <f>H13</f>
        <v>Q-I-APR-23 TO JUN-23</v>
      </c>
      <c r="I22" s="404"/>
      <c r="J22" s="404"/>
      <c r="K22" s="404" t="s">
        <v>291</v>
      </c>
      <c r="L22" s="406" t="s">
        <v>264</v>
      </c>
    </row>
    <row r="23" spans="2:12" ht="79.5" customHeight="1" x14ac:dyDescent="0.2">
      <c r="B23" s="403"/>
      <c r="C23" s="405"/>
      <c r="D23" s="287" t="s">
        <v>265</v>
      </c>
      <c r="E23" s="287" t="s">
        <v>292</v>
      </c>
      <c r="F23" s="287" t="s">
        <v>267</v>
      </c>
      <c r="G23" s="287"/>
      <c r="H23" s="287" t="s">
        <v>265</v>
      </c>
      <c r="I23" s="287" t="s">
        <v>292</v>
      </c>
      <c r="J23" s="287" t="s">
        <v>267</v>
      </c>
      <c r="K23" s="405"/>
      <c r="L23" s="407"/>
    </row>
    <row r="24" spans="2:12" s="295" customFormat="1" ht="21" customHeight="1" x14ac:dyDescent="0.2">
      <c r="B24" s="403" t="s">
        <v>293</v>
      </c>
      <c r="C24" s="288" t="s">
        <v>269</v>
      </c>
      <c r="D24" s="289">
        <v>64</v>
      </c>
      <c r="E24" s="288" t="s">
        <v>294</v>
      </c>
      <c r="F24" s="294">
        <v>1.5935676934643352</v>
      </c>
      <c r="G24" s="291"/>
      <c r="H24" s="292">
        <v>59</v>
      </c>
      <c r="I24" s="293" t="s">
        <v>295</v>
      </c>
      <c r="J24" s="294">
        <v>0.57578548156173159</v>
      </c>
      <c r="K24" s="288">
        <v>0</v>
      </c>
      <c r="L24" s="411" t="s">
        <v>270</v>
      </c>
    </row>
    <row r="25" spans="2:12" s="295" customFormat="1" ht="21" customHeight="1" x14ac:dyDescent="0.2">
      <c r="B25" s="403"/>
      <c r="C25" s="288" t="s">
        <v>271</v>
      </c>
      <c r="D25" s="289">
        <v>8</v>
      </c>
      <c r="E25" s="288">
        <v>0</v>
      </c>
      <c r="F25" s="294">
        <v>0.10932807564993853</v>
      </c>
      <c r="G25" s="291"/>
      <c r="H25" s="292">
        <v>6</v>
      </c>
      <c r="I25" s="293">
        <v>0</v>
      </c>
      <c r="J25" s="294">
        <v>-3.3260643269815628</v>
      </c>
      <c r="K25" s="288">
        <v>0</v>
      </c>
      <c r="L25" s="412"/>
    </row>
    <row r="26" spans="2:12" s="295" customFormat="1" ht="21" customHeight="1" x14ac:dyDescent="0.2">
      <c r="B26" s="403"/>
      <c r="C26" s="288" t="s">
        <v>274</v>
      </c>
      <c r="D26" s="289">
        <v>14</v>
      </c>
      <c r="E26" s="288">
        <v>0</v>
      </c>
      <c r="F26" s="294">
        <v>3.0594815506761388</v>
      </c>
      <c r="G26" s="291"/>
      <c r="H26" s="292">
        <v>14</v>
      </c>
      <c r="I26" s="293">
        <v>0</v>
      </c>
      <c r="J26" s="294">
        <v>1.1811669491988979</v>
      </c>
      <c r="K26" s="288">
        <v>0</v>
      </c>
      <c r="L26" s="412"/>
    </row>
    <row r="27" spans="2:12" s="295" customFormat="1" ht="21" customHeight="1" x14ac:dyDescent="0.2">
      <c r="B27" s="403"/>
      <c r="C27" s="288" t="s">
        <v>275</v>
      </c>
      <c r="D27" s="289">
        <v>3</v>
      </c>
      <c r="E27" s="288">
        <v>0</v>
      </c>
      <c r="F27" s="294">
        <v>0.34656006971018516</v>
      </c>
      <c r="G27" s="291"/>
      <c r="H27" s="292">
        <v>3</v>
      </c>
      <c r="I27" s="293">
        <v>0</v>
      </c>
      <c r="J27" s="294">
        <v>0.37097194733039296</v>
      </c>
      <c r="K27" s="288">
        <v>0</v>
      </c>
      <c r="L27" s="412"/>
    </row>
    <row r="28" spans="2:12" s="295" customFormat="1" ht="21" customHeight="1" x14ac:dyDescent="0.2">
      <c r="B28" s="403"/>
      <c r="C28" s="288" t="s">
        <v>276</v>
      </c>
      <c r="D28" s="289">
        <v>46</v>
      </c>
      <c r="E28" s="288">
        <v>0</v>
      </c>
      <c r="F28" s="294">
        <v>1.3315702763178743</v>
      </c>
      <c r="G28" s="291"/>
      <c r="H28" s="293">
        <v>45</v>
      </c>
      <c r="I28" s="293">
        <v>0</v>
      </c>
      <c r="J28" s="294">
        <v>1.3904085354855515</v>
      </c>
      <c r="K28" s="288">
        <v>0</v>
      </c>
      <c r="L28" s="412"/>
    </row>
    <row r="29" spans="2:12" s="295" customFormat="1" ht="21" customHeight="1" x14ac:dyDescent="0.2">
      <c r="B29" s="403"/>
      <c r="C29" s="307" t="s">
        <v>249</v>
      </c>
      <c r="D29" s="297">
        <v>135</v>
      </c>
      <c r="E29" s="297" t="s">
        <v>294</v>
      </c>
      <c r="F29" s="308">
        <v>1.5133202158950991</v>
      </c>
      <c r="G29" s="298"/>
      <c r="H29" s="299">
        <f>SUM(H24:H28)</f>
        <v>127</v>
      </c>
      <c r="I29" s="299" t="s">
        <v>295</v>
      </c>
      <c r="J29" s="309">
        <v>0.75831082980993458</v>
      </c>
      <c r="K29" s="287">
        <v>0</v>
      </c>
      <c r="L29" s="412"/>
    </row>
    <row r="30" spans="2:12" s="304" customFormat="1" ht="16.5" customHeight="1" thickBot="1" x14ac:dyDescent="0.25">
      <c r="B30" s="420"/>
      <c r="C30" s="311"/>
      <c r="D30" s="414"/>
      <c r="E30" s="415"/>
      <c r="F30" s="416"/>
      <c r="G30" s="302"/>
      <c r="H30" s="414"/>
      <c r="I30" s="415"/>
      <c r="J30" s="416"/>
      <c r="K30" s="303"/>
      <c r="L30" s="413"/>
    </row>
    <row r="31" spans="2:12" ht="62.25" customHeight="1" x14ac:dyDescent="0.2">
      <c r="B31" s="312"/>
      <c r="C31" s="313"/>
      <c r="D31" s="313"/>
      <c r="E31" s="313"/>
      <c r="F31" s="313"/>
      <c r="G31" s="313"/>
      <c r="H31" s="313"/>
      <c r="I31" s="313"/>
      <c r="J31" s="313"/>
      <c r="K31" s="313"/>
      <c r="L31" s="313"/>
    </row>
    <row r="32" spans="2:12" ht="86.25" customHeight="1" x14ac:dyDescent="0.2"/>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2"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3" t="s">
        <v>130</v>
      </c>
      <c r="B1" s="33" t="s">
        <v>131</v>
      </c>
      <c r="C1" s="34" t="s">
        <v>132</v>
      </c>
      <c r="D1" s="34" t="s">
        <v>133</v>
      </c>
      <c r="E1" s="34" t="s">
        <v>134</v>
      </c>
      <c r="F1" s="34" t="s">
        <v>135</v>
      </c>
      <c r="G1" s="34" t="s">
        <v>136</v>
      </c>
      <c r="H1" s="34" t="s">
        <v>137</v>
      </c>
      <c r="I1" s="34" t="s">
        <v>138</v>
      </c>
      <c r="J1" s="34" t="s">
        <v>139</v>
      </c>
      <c r="K1" s="34" t="s">
        <v>140</v>
      </c>
    </row>
    <row r="2" spans="1:11" ht="15" customHeight="1" x14ac:dyDescent="0.25">
      <c r="A2" s="35" t="s">
        <v>141</v>
      </c>
      <c r="B2" s="35"/>
      <c r="C2" s="35"/>
      <c r="D2" s="35"/>
      <c r="E2" s="35"/>
      <c r="F2" s="35"/>
      <c r="G2" s="35"/>
      <c r="H2" s="35"/>
      <c r="I2" s="35"/>
      <c r="J2" s="35"/>
      <c r="K2" s="35"/>
    </row>
    <row r="3" spans="1:11" ht="15" customHeight="1" x14ac:dyDescent="0.25">
      <c r="A3" s="36">
        <v>1</v>
      </c>
      <c r="B3" s="36" t="s">
        <v>2</v>
      </c>
      <c r="C3" s="37">
        <v>3116069269.4099998</v>
      </c>
      <c r="D3" s="37">
        <v>17043896.82</v>
      </c>
      <c r="E3" s="37">
        <v>172650.77</v>
      </c>
      <c r="F3" s="37">
        <v>343600985.27999997</v>
      </c>
      <c r="G3" s="37">
        <v>0</v>
      </c>
      <c r="H3" s="37">
        <v>73554896.5</v>
      </c>
      <c r="I3" s="37">
        <v>227109.15</v>
      </c>
      <c r="J3" s="37">
        <v>18633312.23</v>
      </c>
      <c r="K3" s="37">
        <v>3569302120.1599998</v>
      </c>
    </row>
    <row r="4" spans="1:11" ht="15" customHeight="1" x14ac:dyDescent="0.25">
      <c r="A4" s="36">
        <v>2</v>
      </c>
      <c r="B4" s="36" t="s">
        <v>142</v>
      </c>
      <c r="C4" s="37">
        <v>71089139.950000003</v>
      </c>
      <c r="D4" s="37">
        <v>101753.87</v>
      </c>
      <c r="E4" s="37">
        <v>17040</v>
      </c>
      <c r="F4" s="37">
        <v>7364652.4699999997</v>
      </c>
      <c r="G4" s="37">
        <v>0</v>
      </c>
      <c r="H4" s="37">
        <v>748929.5</v>
      </c>
      <c r="I4" s="37">
        <v>23532.400000000001</v>
      </c>
      <c r="J4" s="37">
        <v>453786.14</v>
      </c>
      <c r="K4" s="37">
        <v>79798834.329999998</v>
      </c>
    </row>
    <row r="5" spans="1:11" ht="15" customHeight="1" x14ac:dyDescent="0.25">
      <c r="A5" s="36">
        <v>3</v>
      </c>
      <c r="B5" s="36" t="s">
        <v>143</v>
      </c>
      <c r="C5" s="37">
        <v>2127392756.0799999</v>
      </c>
      <c r="D5" s="37">
        <v>10987310.15</v>
      </c>
      <c r="E5" s="37">
        <v>55383.85</v>
      </c>
      <c r="F5" s="37">
        <v>335242088.61000001</v>
      </c>
      <c r="G5" s="37">
        <v>0</v>
      </c>
      <c r="H5" s="37">
        <v>15904544</v>
      </c>
      <c r="I5" s="37">
        <v>285434.14</v>
      </c>
      <c r="J5" s="37">
        <v>5771228.1399999997</v>
      </c>
      <c r="K5" s="37">
        <v>2495638744.9699998</v>
      </c>
    </row>
    <row r="6" spans="1:11" ht="15" customHeight="1" x14ac:dyDescent="0.25">
      <c r="A6" s="36"/>
      <c r="B6" s="36" t="s">
        <v>144</v>
      </c>
      <c r="C6" s="37">
        <v>78023457.159999996</v>
      </c>
      <c r="D6" s="37">
        <v>0</v>
      </c>
      <c r="E6" s="37">
        <v>0</v>
      </c>
      <c r="F6" s="37">
        <v>19271785.379999999</v>
      </c>
      <c r="G6" s="37">
        <v>0</v>
      </c>
      <c r="H6" s="37">
        <v>469841</v>
      </c>
      <c r="I6" s="37">
        <v>303675.78000000003</v>
      </c>
      <c r="J6" s="37">
        <v>245968.69</v>
      </c>
      <c r="K6" s="37">
        <v>98314728.010000005</v>
      </c>
    </row>
    <row r="7" spans="1:11" ht="15" customHeight="1" x14ac:dyDescent="0.25">
      <c r="A7" s="36"/>
      <c r="B7" s="36" t="s">
        <v>145</v>
      </c>
      <c r="C7" s="37">
        <v>2205416213.2399998</v>
      </c>
      <c r="D7" s="37">
        <v>10987310.15</v>
      </c>
      <c r="E7" s="37">
        <v>55383.85</v>
      </c>
      <c r="F7" s="37">
        <v>354513873.99000001</v>
      </c>
      <c r="G7" s="37">
        <v>0</v>
      </c>
      <c r="H7" s="37">
        <v>16374385</v>
      </c>
      <c r="I7" s="37">
        <v>589109.92000000004</v>
      </c>
      <c r="J7" s="37">
        <v>6017196.8300000001</v>
      </c>
      <c r="K7" s="37">
        <v>2593953472.98</v>
      </c>
    </row>
    <row r="8" spans="1:11" ht="15" customHeight="1" x14ac:dyDescent="0.25">
      <c r="A8" s="36">
        <v>4</v>
      </c>
      <c r="B8" s="36" t="s">
        <v>146</v>
      </c>
      <c r="C8" s="37">
        <v>229130849.12</v>
      </c>
      <c r="D8" s="37">
        <v>7024.2</v>
      </c>
      <c r="E8" s="37">
        <v>360</v>
      </c>
      <c r="F8" s="37">
        <v>3568735.55</v>
      </c>
      <c r="G8" s="37">
        <v>0</v>
      </c>
      <c r="H8" s="37">
        <v>1043824</v>
      </c>
      <c r="I8" s="37">
        <v>84685</v>
      </c>
      <c r="J8" s="37">
        <v>38964479.619999997</v>
      </c>
      <c r="K8" s="37">
        <v>272799957.49000001</v>
      </c>
    </row>
    <row r="9" spans="1:11" ht="15" customHeight="1" x14ac:dyDescent="0.25">
      <c r="A9" s="36">
        <v>5</v>
      </c>
      <c r="B9" s="36" t="s">
        <v>5</v>
      </c>
      <c r="C9" s="37">
        <v>224828301.09</v>
      </c>
      <c r="D9" s="37">
        <v>1100948.82</v>
      </c>
      <c r="E9" s="37">
        <v>69162.009999999995</v>
      </c>
      <c r="F9" s="37">
        <v>32851.339999999997</v>
      </c>
      <c r="G9" s="37">
        <v>0</v>
      </c>
      <c r="H9" s="37">
        <v>6727882.5</v>
      </c>
      <c r="I9" s="37">
        <v>96521.78</v>
      </c>
      <c r="J9" s="37">
        <v>1507359.23</v>
      </c>
      <c r="K9" s="37">
        <v>234363026.77000001</v>
      </c>
    </row>
    <row r="10" spans="1:11" ht="15" customHeight="1" x14ac:dyDescent="0.25">
      <c r="A10" s="36">
        <v>6</v>
      </c>
      <c r="B10" s="36" t="s">
        <v>147</v>
      </c>
      <c r="C10" s="37">
        <v>93088768.859999999</v>
      </c>
      <c r="D10" s="37">
        <v>0</v>
      </c>
      <c r="E10" s="37">
        <v>0</v>
      </c>
      <c r="F10" s="37">
        <v>833815.28</v>
      </c>
      <c r="G10" s="37">
        <v>0</v>
      </c>
      <c r="H10" s="37">
        <v>302109.5</v>
      </c>
      <c r="I10" s="37">
        <v>89765.18</v>
      </c>
      <c r="J10" s="37">
        <v>4559629.57</v>
      </c>
      <c r="K10" s="37">
        <v>98874088.390000001</v>
      </c>
    </row>
    <row r="11" spans="1:11" ht="15" customHeight="1" x14ac:dyDescent="0.25">
      <c r="A11" s="36">
        <v>7</v>
      </c>
      <c r="B11" s="36" t="s">
        <v>148</v>
      </c>
      <c r="C11" s="37">
        <v>2188369.91</v>
      </c>
      <c r="D11" s="37">
        <v>52177.62</v>
      </c>
      <c r="E11" s="37">
        <v>0</v>
      </c>
      <c r="F11" s="37">
        <v>239472.02</v>
      </c>
      <c r="G11" s="37">
        <v>0</v>
      </c>
      <c r="H11" s="37">
        <v>183965.5</v>
      </c>
      <c r="I11" s="37">
        <v>10954.81</v>
      </c>
      <c r="J11" s="37">
        <v>1881544.86</v>
      </c>
      <c r="K11" s="37">
        <v>4556484.72</v>
      </c>
    </row>
    <row r="12" spans="1:11" ht="15" customHeight="1" x14ac:dyDescent="0.25">
      <c r="A12" s="36">
        <v>8</v>
      </c>
      <c r="B12" s="36" t="s">
        <v>149</v>
      </c>
      <c r="C12" s="37">
        <v>1346751.03</v>
      </c>
      <c r="D12" s="37">
        <v>29611.200000000001</v>
      </c>
      <c r="E12" s="37">
        <v>0</v>
      </c>
      <c r="F12" s="37">
        <v>0</v>
      </c>
      <c r="G12" s="37">
        <v>0</v>
      </c>
      <c r="H12" s="37">
        <v>0</v>
      </c>
      <c r="I12" s="37">
        <v>0</v>
      </c>
      <c r="J12" s="37">
        <v>12750.19</v>
      </c>
      <c r="K12" s="37">
        <v>1389112.42</v>
      </c>
    </row>
    <row r="13" spans="1:11" ht="15" customHeight="1" x14ac:dyDescent="0.25">
      <c r="A13" s="36">
        <v>9</v>
      </c>
      <c r="B13" s="36" t="s">
        <v>150</v>
      </c>
      <c r="C13" s="37">
        <v>0</v>
      </c>
      <c r="D13" s="37">
        <v>3642101.75</v>
      </c>
      <c r="E13" s="37">
        <v>0</v>
      </c>
      <c r="F13" s="37">
        <v>384932.08</v>
      </c>
      <c r="G13" s="37">
        <v>0</v>
      </c>
      <c r="H13" s="37">
        <v>0</v>
      </c>
      <c r="I13" s="37">
        <v>46327.9</v>
      </c>
      <c r="J13" s="37">
        <v>55.4</v>
      </c>
      <c r="K13" s="37">
        <v>4073417.13</v>
      </c>
    </row>
    <row r="14" spans="1:11" ht="15" customHeight="1" x14ac:dyDescent="0.25">
      <c r="A14" s="36">
        <v>10</v>
      </c>
      <c r="B14" s="36" t="s">
        <v>151</v>
      </c>
      <c r="C14" s="37">
        <v>5861599084.5100002</v>
      </c>
      <c r="D14" s="37">
        <v>29240933.859999999</v>
      </c>
      <c r="E14" s="37">
        <v>314596.63</v>
      </c>
      <c r="F14" s="37">
        <v>690643128.52999997</v>
      </c>
      <c r="G14" s="37">
        <v>0</v>
      </c>
      <c r="H14" s="37">
        <v>98282186</v>
      </c>
      <c r="I14" s="37">
        <v>807047.65</v>
      </c>
      <c r="J14" s="37">
        <v>69889794.930000007</v>
      </c>
      <c r="K14" s="37">
        <v>6750776772.1099997</v>
      </c>
    </row>
    <row r="15" spans="1:11" ht="15" customHeight="1" x14ac:dyDescent="0.25">
      <c r="A15" s="36">
        <v>11</v>
      </c>
      <c r="B15" s="36" t="s">
        <v>152</v>
      </c>
      <c r="C15" s="37">
        <v>3535120.94</v>
      </c>
      <c r="D15" s="37">
        <v>81788.820000000007</v>
      </c>
      <c r="E15" s="37">
        <v>0</v>
      </c>
      <c r="F15" s="37">
        <v>239472.02</v>
      </c>
      <c r="G15" s="37">
        <v>0</v>
      </c>
      <c r="H15" s="37">
        <v>183965.5</v>
      </c>
      <c r="I15" s="37">
        <v>10954.81</v>
      </c>
      <c r="J15" s="37">
        <v>1894295.05</v>
      </c>
      <c r="K15" s="37">
        <v>5945597.1399999997</v>
      </c>
    </row>
    <row r="16" spans="1:11" ht="15" customHeight="1" x14ac:dyDescent="0.25">
      <c r="A16" s="36">
        <v>12</v>
      </c>
      <c r="B16" s="36" t="s">
        <v>153</v>
      </c>
      <c r="C16" s="37">
        <v>78023457.159999996</v>
      </c>
      <c r="D16" s="37">
        <v>3642101.75</v>
      </c>
      <c r="E16" s="37">
        <v>0</v>
      </c>
      <c r="F16" s="37">
        <v>19656717.460000001</v>
      </c>
      <c r="G16" s="37">
        <v>0</v>
      </c>
      <c r="H16" s="37">
        <v>469841</v>
      </c>
      <c r="I16" s="37">
        <v>350003.68</v>
      </c>
      <c r="J16" s="37">
        <v>246024.09</v>
      </c>
      <c r="K16" s="37">
        <v>102388145.14</v>
      </c>
    </row>
    <row r="17" spans="1:11" ht="15" customHeight="1" x14ac:dyDescent="0.25">
      <c r="A17" s="36">
        <v>13</v>
      </c>
      <c r="B17" s="36" t="s">
        <v>154</v>
      </c>
      <c r="C17" s="37">
        <v>5943157662.6099997</v>
      </c>
      <c r="D17" s="37">
        <v>32964824.43</v>
      </c>
      <c r="E17" s="37">
        <v>314596.63</v>
      </c>
      <c r="F17" s="37">
        <v>710539318.00999999</v>
      </c>
      <c r="G17" s="37">
        <v>0</v>
      </c>
      <c r="H17" s="37">
        <v>98935992.5</v>
      </c>
      <c r="I17" s="37">
        <v>1168006.1399999999</v>
      </c>
      <c r="J17" s="37">
        <v>72030114.069999993</v>
      </c>
      <c r="K17" s="37">
        <v>6859110514.3900003</v>
      </c>
    </row>
    <row r="18" spans="1:11" ht="15" customHeight="1" x14ac:dyDescent="0.25">
      <c r="A18" s="35" t="s">
        <v>141</v>
      </c>
      <c r="B18" s="35"/>
      <c r="C18" s="35"/>
      <c r="D18" s="35"/>
      <c r="E18" s="35"/>
      <c r="F18" s="35"/>
      <c r="G18" s="35"/>
      <c r="H18" s="35"/>
      <c r="I18" s="35"/>
      <c r="J18" s="35"/>
      <c r="K18" s="35"/>
    </row>
    <row r="19" spans="1:11" ht="15" customHeight="1" x14ac:dyDescent="0.3">
      <c r="A19" s="38" t="s">
        <v>155</v>
      </c>
      <c r="B19" s="38"/>
      <c r="C19" s="38"/>
      <c r="D19" s="38"/>
      <c r="E19" s="38"/>
      <c r="F19" s="38"/>
      <c r="G19" s="38"/>
      <c r="H19" s="38"/>
      <c r="I19" s="38"/>
      <c r="J19" s="38"/>
      <c r="K19" s="38"/>
    </row>
    <row r="20" spans="1:11" ht="15" customHeight="1" x14ac:dyDescent="0.25">
      <c r="A20" s="35" t="s">
        <v>141</v>
      </c>
      <c r="B20" s="35"/>
      <c r="C20" s="35"/>
      <c r="D20" s="35"/>
      <c r="E20" s="35"/>
      <c r="F20" s="35"/>
      <c r="G20" s="35"/>
      <c r="H20" s="35"/>
      <c r="I20" s="35"/>
      <c r="J20" s="35"/>
      <c r="K20" s="35"/>
    </row>
    <row r="21" spans="1:11" ht="15" customHeight="1" x14ac:dyDescent="0.3">
      <c r="A21" s="33" t="s">
        <v>130</v>
      </c>
      <c r="B21" s="33" t="s">
        <v>131</v>
      </c>
      <c r="C21" s="34" t="s">
        <v>156</v>
      </c>
      <c r="D21" s="34" t="s">
        <v>157</v>
      </c>
      <c r="E21" s="34" t="s">
        <v>158</v>
      </c>
      <c r="F21" s="34" t="s">
        <v>159</v>
      </c>
      <c r="G21" s="34" t="s">
        <v>160</v>
      </c>
      <c r="H21" s="34" t="s">
        <v>161</v>
      </c>
      <c r="I21" s="34" t="s">
        <v>162</v>
      </c>
      <c r="J21" s="34" t="s">
        <v>163</v>
      </c>
      <c r="K21" s="34" t="s">
        <v>164</v>
      </c>
    </row>
    <row r="22" spans="1:11" ht="15" customHeight="1" x14ac:dyDescent="0.25">
      <c r="A22" s="35" t="s">
        <v>141</v>
      </c>
      <c r="B22" s="35"/>
      <c r="C22" s="35"/>
      <c r="D22" s="35"/>
      <c r="E22" s="35"/>
      <c r="F22" s="35"/>
      <c r="G22" s="35"/>
      <c r="H22" s="35"/>
      <c r="I22" s="35"/>
      <c r="J22" s="35"/>
      <c r="K22" s="35"/>
    </row>
    <row r="23" spans="1:11" ht="15" customHeight="1" x14ac:dyDescent="0.25">
      <c r="A23" s="36">
        <v>1</v>
      </c>
      <c r="B23" s="36" t="s">
        <v>2</v>
      </c>
      <c r="C23" s="37">
        <v>1178560</v>
      </c>
      <c r="D23" s="37">
        <v>547896815</v>
      </c>
      <c r="E23" s="37">
        <v>108936347.28</v>
      </c>
      <c r="F23" s="37">
        <v>2277778320.7800002</v>
      </c>
      <c r="G23" s="37">
        <v>698827103.16999996</v>
      </c>
      <c r="H23" s="37">
        <v>0</v>
      </c>
      <c r="I23" s="37">
        <v>23878038.489999998</v>
      </c>
      <c r="J23" s="37">
        <v>6649459.6900000004</v>
      </c>
      <c r="K23" s="37">
        <v>3116069269.4099998</v>
      </c>
    </row>
    <row r="24" spans="1:11" ht="15" customHeight="1" x14ac:dyDescent="0.25">
      <c r="A24" s="36">
        <v>2</v>
      </c>
      <c r="B24" s="36" t="s">
        <v>142</v>
      </c>
      <c r="C24" s="37">
        <v>10324</v>
      </c>
      <c r="D24" s="37">
        <v>12238984</v>
      </c>
      <c r="E24" s="37">
        <v>3352066.04</v>
      </c>
      <c r="F24" s="37">
        <v>49361466.770000003</v>
      </c>
      <c r="G24" s="37">
        <v>14977587.99</v>
      </c>
      <c r="H24" s="37">
        <v>0</v>
      </c>
      <c r="I24" s="37">
        <v>3186689.16</v>
      </c>
      <c r="J24" s="37">
        <v>211329.99</v>
      </c>
      <c r="K24" s="37">
        <v>71089139.950000003</v>
      </c>
    </row>
    <row r="25" spans="1:11" ht="15" customHeight="1" x14ac:dyDescent="0.25">
      <c r="A25" s="36">
        <v>3</v>
      </c>
      <c r="B25" s="36" t="s">
        <v>143</v>
      </c>
      <c r="C25" s="37">
        <v>141223</v>
      </c>
      <c r="D25" s="37">
        <v>308942121</v>
      </c>
      <c r="E25" s="37">
        <v>209816323.53</v>
      </c>
      <c r="F25" s="37">
        <v>1506771323.96</v>
      </c>
      <c r="G25" s="37">
        <v>383974357.43000001</v>
      </c>
      <c r="H25" s="37">
        <v>243868.04</v>
      </c>
      <c r="I25" s="37">
        <v>12422367.029999999</v>
      </c>
      <c r="J25" s="37">
        <v>14164516.09</v>
      </c>
      <c r="K25" s="37">
        <v>2127392756.0799999</v>
      </c>
    </row>
    <row r="26" spans="1:11" ht="15" customHeight="1" x14ac:dyDescent="0.25">
      <c r="A26" s="36"/>
      <c r="B26" s="36" t="s">
        <v>144</v>
      </c>
      <c r="C26" s="37">
        <v>4704</v>
      </c>
      <c r="D26" s="37">
        <v>8930434</v>
      </c>
      <c r="E26" s="37">
        <v>26180158.879999999</v>
      </c>
      <c r="F26" s="37">
        <v>41354591.560000002</v>
      </c>
      <c r="G26" s="37">
        <v>10417808.65</v>
      </c>
      <c r="H26" s="37">
        <v>0</v>
      </c>
      <c r="I26" s="37">
        <v>0</v>
      </c>
      <c r="J26" s="37">
        <v>70898.070000000007</v>
      </c>
      <c r="K26" s="37">
        <v>78023457.159999996</v>
      </c>
    </row>
    <row r="27" spans="1:11" ht="15" customHeight="1" x14ac:dyDescent="0.25">
      <c r="A27" s="36"/>
      <c r="B27" s="36" t="s">
        <v>145</v>
      </c>
      <c r="C27" s="37">
        <v>145927</v>
      </c>
      <c r="D27" s="37">
        <v>317872555</v>
      </c>
      <c r="E27" s="37">
        <v>235996482.41</v>
      </c>
      <c r="F27" s="37">
        <v>1548125915.52</v>
      </c>
      <c r="G27" s="37">
        <v>394392166.07999998</v>
      </c>
      <c r="H27" s="37">
        <v>243868.04</v>
      </c>
      <c r="I27" s="37">
        <v>12422367.029999999</v>
      </c>
      <c r="J27" s="37">
        <v>14235414.16</v>
      </c>
      <c r="K27" s="37">
        <v>2205416213.2399998</v>
      </c>
    </row>
    <row r="28" spans="1:11" ht="15" customHeight="1" x14ac:dyDescent="0.25">
      <c r="A28" s="36">
        <v>4</v>
      </c>
      <c r="B28" s="36" t="s">
        <v>146</v>
      </c>
      <c r="C28" s="37">
        <v>8003</v>
      </c>
      <c r="D28" s="37">
        <v>48527153</v>
      </c>
      <c r="E28" s="37">
        <v>1355207.11</v>
      </c>
      <c r="F28" s="37">
        <v>164401308.53999999</v>
      </c>
      <c r="G28" s="37">
        <v>58237665.729999997</v>
      </c>
      <c r="H28" s="37">
        <v>0</v>
      </c>
      <c r="I28" s="37">
        <v>2690678.79</v>
      </c>
      <c r="J28" s="37">
        <v>2445988.9500000002</v>
      </c>
      <c r="K28" s="37">
        <v>229130849.12</v>
      </c>
    </row>
    <row r="29" spans="1:11" ht="15" customHeight="1" x14ac:dyDescent="0.25">
      <c r="A29" s="36">
        <v>5</v>
      </c>
      <c r="B29" s="36" t="s">
        <v>5</v>
      </c>
      <c r="C29" s="37">
        <v>64962</v>
      </c>
      <c r="D29" s="37">
        <v>168792969</v>
      </c>
      <c r="E29" s="37">
        <v>32021768.899999999</v>
      </c>
      <c r="F29" s="37">
        <v>186279271.38999999</v>
      </c>
      <c r="G29" s="37">
        <v>0</v>
      </c>
      <c r="H29" s="37">
        <v>0</v>
      </c>
      <c r="I29" s="37">
        <v>5083644.16</v>
      </c>
      <c r="J29" s="37">
        <v>1443616.64</v>
      </c>
      <c r="K29" s="37">
        <v>224828301.09</v>
      </c>
    </row>
    <row r="30" spans="1:11" ht="15" customHeight="1" x14ac:dyDescent="0.25">
      <c r="A30" s="36">
        <v>6</v>
      </c>
      <c r="B30" s="36" t="s">
        <v>147</v>
      </c>
      <c r="C30" s="37">
        <v>4333</v>
      </c>
      <c r="D30" s="37">
        <v>15223858</v>
      </c>
      <c r="E30" s="37">
        <v>212629.18</v>
      </c>
      <c r="F30" s="37">
        <v>71319701.260000005</v>
      </c>
      <c r="G30" s="37">
        <v>20672610.43</v>
      </c>
      <c r="H30" s="37">
        <v>0</v>
      </c>
      <c r="I30" s="37">
        <v>303088.92</v>
      </c>
      <c r="J30" s="37">
        <v>580739.06999999995</v>
      </c>
      <c r="K30" s="37">
        <v>93088768.859999999</v>
      </c>
    </row>
    <row r="31" spans="1:11" ht="15" customHeight="1" x14ac:dyDescent="0.25">
      <c r="A31" s="36">
        <v>7</v>
      </c>
      <c r="B31" s="36" t="s">
        <v>148</v>
      </c>
      <c r="C31" s="37">
        <v>75006</v>
      </c>
      <c r="D31" s="37">
        <v>254352</v>
      </c>
      <c r="E31" s="37">
        <v>0</v>
      </c>
      <c r="F31" s="37">
        <v>0</v>
      </c>
      <c r="G31" s="37">
        <v>0</v>
      </c>
      <c r="H31" s="37">
        <v>0</v>
      </c>
      <c r="I31" s="37">
        <v>0</v>
      </c>
      <c r="J31" s="37">
        <v>2188369.91</v>
      </c>
      <c r="K31" s="37">
        <v>2188369.91</v>
      </c>
    </row>
    <row r="32" spans="1:11" ht="15" customHeight="1" x14ac:dyDescent="0.25">
      <c r="A32" s="36">
        <v>8</v>
      </c>
      <c r="B32" s="36" t="s">
        <v>149</v>
      </c>
      <c r="C32" s="37">
        <v>2231</v>
      </c>
      <c r="D32" s="37">
        <v>0</v>
      </c>
      <c r="E32" s="37">
        <v>1316135.1299999999</v>
      </c>
      <c r="F32" s="37">
        <v>5130</v>
      </c>
      <c r="G32" s="37">
        <v>0</v>
      </c>
      <c r="H32" s="37">
        <v>0</v>
      </c>
      <c r="I32" s="37">
        <v>0</v>
      </c>
      <c r="J32" s="37">
        <v>25485.9</v>
      </c>
      <c r="K32" s="37">
        <v>1346751.03</v>
      </c>
    </row>
    <row r="33" spans="1:11" ht="15" customHeight="1" x14ac:dyDescent="0.25">
      <c r="A33" s="36">
        <v>9</v>
      </c>
      <c r="B33" s="36" t="s">
        <v>150</v>
      </c>
      <c r="C33" s="37">
        <v>255</v>
      </c>
      <c r="D33" s="37">
        <v>740096</v>
      </c>
      <c r="E33" s="37">
        <v>0</v>
      </c>
      <c r="F33" s="37">
        <v>0</v>
      </c>
      <c r="G33" s="37">
        <v>0</v>
      </c>
      <c r="H33" s="37">
        <v>0</v>
      </c>
      <c r="I33" s="37">
        <v>0</v>
      </c>
      <c r="J33" s="37">
        <v>0</v>
      </c>
      <c r="K33" s="37">
        <v>0</v>
      </c>
    </row>
    <row r="34" spans="1:11" ht="15" customHeight="1" x14ac:dyDescent="0.25">
      <c r="A34" s="36">
        <v>10</v>
      </c>
      <c r="B34" s="36" t="s">
        <v>151</v>
      </c>
      <c r="C34" s="37">
        <v>1407405</v>
      </c>
      <c r="D34" s="37">
        <v>1101621900</v>
      </c>
      <c r="E34" s="37">
        <v>355694342.04000002</v>
      </c>
      <c r="F34" s="37">
        <v>4255911392.6999998</v>
      </c>
      <c r="G34" s="37">
        <v>1176689324.75</v>
      </c>
      <c r="H34" s="37">
        <v>243868.04</v>
      </c>
      <c r="I34" s="37">
        <v>47564506.549999997</v>
      </c>
      <c r="J34" s="37">
        <v>25495650.43</v>
      </c>
      <c r="K34" s="37">
        <v>5861599084.5100002</v>
      </c>
    </row>
    <row r="35" spans="1:11" ht="15" customHeight="1" x14ac:dyDescent="0.25">
      <c r="A35" s="36">
        <v>11</v>
      </c>
      <c r="B35" s="36" t="s">
        <v>165</v>
      </c>
      <c r="C35" s="37">
        <v>77237</v>
      </c>
      <c r="D35" s="37">
        <v>254352</v>
      </c>
      <c r="E35" s="37">
        <v>1316135.1299999999</v>
      </c>
      <c r="F35" s="37">
        <v>5130</v>
      </c>
      <c r="G35" s="37">
        <v>0</v>
      </c>
      <c r="H35" s="37">
        <v>0</v>
      </c>
      <c r="I35" s="37">
        <v>0</v>
      </c>
      <c r="J35" s="37">
        <v>2213855.81</v>
      </c>
      <c r="K35" s="37">
        <v>3535120.94</v>
      </c>
    </row>
    <row r="36" spans="1:11" ht="15" customHeight="1" x14ac:dyDescent="0.25">
      <c r="A36" s="36">
        <v>12</v>
      </c>
      <c r="B36" s="36" t="s">
        <v>153</v>
      </c>
      <c r="C36" s="37">
        <v>4959</v>
      </c>
      <c r="D36" s="37">
        <v>9670530</v>
      </c>
      <c r="E36" s="37">
        <v>26180158.879999999</v>
      </c>
      <c r="F36" s="37">
        <v>41354591.560000002</v>
      </c>
      <c r="G36" s="37">
        <v>10417808.65</v>
      </c>
      <c r="H36" s="37">
        <v>0</v>
      </c>
      <c r="I36" s="37">
        <v>0</v>
      </c>
      <c r="J36" s="37">
        <v>70898.070000000007</v>
      </c>
      <c r="K36" s="37">
        <v>78023457.159999996</v>
      </c>
    </row>
    <row r="37" spans="1:11" ht="15" customHeight="1" x14ac:dyDescent="0.25">
      <c r="A37" s="36">
        <v>13</v>
      </c>
      <c r="B37" s="36" t="s">
        <v>154</v>
      </c>
      <c r="C37" s="37">
        <v>1489601</v>
      </c>
      <c r="D37" s="37">
        <v>1111546782</v>
      </c>
      <c r="E37" s="37">
        <v>383190636.05000001</v>
      </c>
      <c r="F37" s="37">
        <v>4297271114.2600002</v>
      </c>
      <c r="G37" s="37">
        <v>1187107133.4000001</v>
      </c>
      <c r="H37" s="37">
        <v>243868.04</v>
      </c>
      <c r="I37" s="37">
        <v>47564506.549999997</v>
      </c>
      <c r="J37" s="37">
        <v>27780404.309999999</v>
      </c>
      <c r="K37" s="37">
        <v>5943157662.6099997</v>
      </c>
    </row>
    <row r="38" spans="1:11" ht="15" customHeight="1" x14ac:dyDescent="0.25">
      <c r="A38" s="35" t="s">
        <v>141</v>
      </c>
      <c r="B38" s="35"/>
      <c r="C38" s="35"/>
      <c r="D38" s="35"/>
      <c r="E38" s="35"/>
      <c r="F38" s="35"/>
      <c r="G38" s="35"/>
      <c r="H38" s="35"/>
      <c r="I38" s="35"/>
      <c r="J38" s="35"/>
      <c r="K38" s="35"/>
    </row>
    <row r="39" spans="1:11" ht="15" customHeight="1" x14ac:dyDescent="0.2">
      <c r="A39" s="39"/>
      <c r="B39" s="39"/>
      <c r="C39" s="39"/>
      <c r="D39" s="39"/>
      <c r="E39" s="39"/>
      <c r="F39" s="39"/>
      <c r="G39" s="39"/>
      <c r="H39" s="39"/>
      <c r="I39" s="39"/>
      <c r="J39" s="39"/>
      <c r="K39" s="39"/>
    </row>
    <row r="40" spans="1:11" ht="15" customHeight="1" x14ac:dyDescent="0.2">
      <c r="A40" s="39"/>
      <c r="B40" s="39"/>
      <c r="C40" s="39"/>
      <c r="D40" s="39"/>
      <c r="E40" s="39"/>
      <c r="F40" s="39"/>
      <c r="G40" s="39"/>
      <c r="H40" s="39"/>
      <c r="I40" s="39"/>
      <c r="J40" s="39"/>
      <c r="K40" s="39"/>
    </row>
    <row r="41" spans="1:11" ht="15" customHeight="1" x14ac:dyDescent="0.25">
      <c r="A41" s="35" t="s">
        <v>166</v>
      </c>
      <c r="B41" s="35"/>
      <c r="C41" s="35"/>
      <c r="D41" s="35"/>
      <c r="E41" s="35"/>
      <c r="F41" s="35"/>
      <c r="G41" s="35"/>
      <c r="H41" s="35"/>
      <c r="I41" s="35"/>
      <c r="J41" s="35"/>
      <c r="K41" s="35"/>
    </row>
    <row r="42" spans="1:11" ht="15" customHeight="1" x14ac:dyDescent="0.3">
      <c r="A42" s="38" t="s">
        <v>167</v>
      </c>
      <c r="B42" s="38"/>
      <c r="C42" s="38"/>
      <c r="D42" s="38"/>
      <c r="E42" s="38" t="s">
        <v>168</v>
      </c>
      <c r="F42" s="38"/>
      <c r="G42" s="38"/>
      <c r="H42" s="38"/>
      <c r="I42" s="38" t="s">
        <v>169</v>
      </c>
      <c r="J42" s="38"/>
      <c r="K42" s="38"/>
    </row>
    <row r="43" spans="1:11" ht="15" customHeight="1" x14ac:dyDescent="0.3">
      <c r="A43" s="38" t="s">
        <v>170</v>
      </c>
      <c r="B43" s="38"/>
      <c r="C43" s="38" t="s">
        <v>171</v>
      </c>
      <c r="D43" s="38"/>
      <c r="E43" s="38"/>
      <c r="F43" s="38" t="s">
        <v>172</v>
      </c>
      <c r="G43" s="38"/>
      <c r="H43" s="38"/>
      <c r="I43" s="38" t="s">
        <v>173</v>
      </c>
      <c r="J43" s="38"/>
      <c r="K43" s="38"/>
    </row>
    <row r="44" spans="1:11" ht="15" customHeight="1" x14ac:dyDescent="0.25">
      <c r="A44" s="35" t="s">
        <v>141</v>
      </c>
      <c r="B44" s="35"/>
      <c r="C44" s="35"/>
      <c r="D44" s="35"/>
      <c r="E44" s="35"/>
      <c r="F44" s="35"/>
      <c r="G44" s="35"/>
      <c r="H44" s="35"/>
      <c r="I44" s="35"/>
      <c r="J44" s="35"/>
      <c r="K44" s="35"/>
    </row>
    <row r="45" spans="1:11" ht="15" customHeight="1" x14ac:dyDescent="0.3">
      <c r="A45" s="33" t="s">
        <v>130</v>
      </c>
      <c r="B45" s="33" t="s">
        <v>131</v>
      </c>
      <c r="C45" s="34" t="s">
        <v>156</v>
      </c>
      <c r="D45" s="34" t="s">
        <v>157</v>
      </c>
      <c r="E45" s="34" t="s">
        <v>174</v>
      </c>
      <c r="F45" s="34" t="s">
        <v>140</v>
      </c>
      <c r="G45" s="34" t="s">
        <v>175</v>
      </c>
      <c r="H45" s="34" t="s">
        <v>176</v>
      </c>
      <c r="I45" s="34" t="s">
        <v>177</v>
      </c>
      <c r="J45" s="34" t="s">
        <v>178</v>
      </c>
      <c r="K45" s="34" t="s">
        <v>179</v>
      </c>
    </row>
    <row r="46" spans="1:11" ht="15" customHeight="1" x14ac:dyDescent="0.25">
      <c r="A46" s="35" t="s">
        <v>141</v>
      </c>
      <c r="B46" s="35"/>
      <c r="C46" s="35"/>
      <c r="D46" s="35"/>
      <c r="E46" s="35"/>
      <c r="F46" s="35"/>
      <c r="G46" s="35"/>
      <c r="H46" s="35"/>
      <c r="I46" s="35"/>
      <c r="J46" s="35"/>
      <c r="K46" s="35"/>
    </row>
    <row r="47" spans="1:11" ht="15" customHeight="1" x14ac:dyDescent="0.25">
      <c r="A47" s="36">
        <v>1</v>
      </c>
      <c r="B47" s="36" t="s">
        <v>2</v>
      </c>
      <c r="C47" s="37">
        <v>2384733</v>
      </c>
      <c r="D47" s="37">
        <v>547896815</v>
      </c>
      <c r="E47" s="37">
        <v>471836346.87</v>
      </c>
      <c r="F47" s="37">
        <v>3569302120.1599998</v>
      </c>
      <c r="G47" s="37">
        <v>2878352034.8699999</v>
      </c>
      <c r="H47" s="37">
        <v>472789935.75</v>
      </c>
      <c r="I47" s="37">
        <v>-16439782.75</v>
      </c>
      <c r="J47" s="37">
        <v>0</v>
      </c>
      <c r="K47" s="37">
        <v>673556713.65999997</v>
      </c>
    </row>
    <row r="48" spans="1:11" ht="15" customHeight="1" x14ac:dyDescent="0.25">
      <c r="A48" s="36">
        <v>2</v>
      </c>
      <c r="B48" s="36" t="s">
        <v>142</v>
      </c>
      <c r="C48" s="37">
        <v>19847</v>
      </c>
      <c r="D48" s="37">
        <v>12238984</v>
      </c>
      <c r="E48" s="37">
        <v>3230329.29</v>
      </c>
      <c r="F48" s="37">
        <v>79798834.329999998</v>
      </c>
      <c r="G48" s="37">
        <v>58956568.950000003</v>
      </c>
      <c r="H48" s="37">
        <v>15631265.26</v>
      </c>
      <c r="I48" s="37">
        <v>-114228.36</v>
      </c>
      <c r="J48" s="37">
        <v>0</v>
      </c>
      <c r="K48" s="37">
        <v>8327101.0499999998</v>
      </c>
    </row>
    <row r="49" spans="1:11" ht="15" customHeight="1" x14ac:dyDescent="0.25">
      <c r="A49" s="36">
        <v>3</v>
      </c>
      <c r="B49" s="36" t="s">
        <v>143</v>
      </c>
      <c r="C49" s="37">
        <v>260627</v>
      </c>
      <c r="D49" s="37">
        <v>308942121</v>
      </c>
      <c r="E49" s="37">
        <v>-156257486.13999999</v>
      </c>
      <c r="F49" s="37">
        <v>2495638744.9699998</v>
      </c>
      <c r="G49" s="37">
        <v>2019579574.79</v>
      </c>
      <c r="H49" s="37">
        <v>371874649.10000002</v>
      </c>
      <c r="I49" s="37">
        <v>-2477774.7599999998</v>
      </c>
      <c r="J49" s="37">
        <v>0</v>
      </c>
      <c r="K49" s="37">
        <v>-54550739.82</v>
      </c>
    </row>
    <row r="50" spans="1:11" ht="15" customHeight="1" x14ac:dyDescent="0.25">
      <c r="A50" s="36"/>
      <c r="B50" s="36" t="s">
        <v>144</v>
      </c>
      <c r="C50" s="37">
        <v>6576</v>
      </c>
      <c r="D50" s="37">
        <v>8930434</v>
      </c>
      <c r="E50" s="37">
        <v>23443054.57</v>
      </c>
      <c r="F50" s="37">
        <v>98314728.010000005</v>
      </c>
      <c r="G50" s="37">
        <v>91619956.280000001</v>
      </c>
      <c r="H50" s="37">
        <v>4758739.3</v>
      </c>
      <c r="I50" s="37">
        <v>0</v>
      </c>
      <c r="J50" s="37">
        <v>0</v>
      </c>
      <c r="K50" s="37">
        <v>25379087</v>
      </c>
    </row>
    <row r="51" spans="1:11" ht="15" customHeight="1" x14ac:dyDescent="0.25">
      <c r="A51" s="36"/>
      <c r="B51" s="36" t="s">
        <v>145</v>
      </c>
      <c r="C51" s="37">
        <v>267203</v>
      </c>
      <c r="D51" s="37">
        <v>317872555</v>
      </c>
      <c r="E51" s="37">
        <v>-132814431.56999999</v>
      </c>
      <c r="F51" s="37">
        <v>2593953472.98</v>
      </c>
      <c r="G51" s="37">
        <v>2111199531.0699999</v>
      </c>
      <c r="H51" s="37">
        <v>376633388.39999998</v>
      </c>
      <c r="I51" s="37">
        <v>-2477774.7599999998</v>
      </c>
      <c r="J51" s="37">
        <v>0</v>
      </c>
      <c r="K51" s="37">
        <v>-29171652.82</v>
      </c>
    </row>
    <row r="52" spans="1:11" ht="15" customHeight="1" x14ac:dyDescent="0.25">
      <c r="A52" s="36">
        <v>4</v>
      </c>
      <c r="B52" s="36" t="s">
        <v>146</v>
      </c>
      <c r="C52" s="37">
        <v>13492</v>
      </c>
      <c r="D52" s="37">
        <v>48527153</v>
      </c>
      <c r="E52" s="37">
        <v>979163001.65999997</v>
      </c>
      <c r="F52" s="37">
        <v>272799957.49000001</v>
      </c>
      <c r="G52" s="37">
        <v>78442734.340000004</v>
      </c>
      <c r="H52" s="37">
        <v>152753672.34</v>
      </c>
      <c r="I52" s="37">
        <v>200807.96</v>
      </c>
      <c r="J52" s="37">
        <v>0</v>
      </c>
      <c r="K52" s="37">
        <v>1020967360.4299999</v>
      </c>
    </row>
    <row r="53" spans="1:11" ht="15" customHeight="1" x14ac:dyDescent="0.25">
      <c r="A53" s="36">
        <v>5</v>
      </c>
      <c r="B53" s="36" t="s">
        <v>5</v>
      </c>
      <c r="C53" s="37">
        <v>99192</v>
      </c>
      <c r="D53" s="37">
        <v>168792969</v>
      </c>
      <c r="E53" s="37">
        <v>-22582241.07</v>
      </c>
      <c r="F53" s="37">
        <v>234363026.77000001</v>
      </c>
      <c r="G53" s="37">
        <v>168649386.06</v>
      </c>
      <c r="H53" s="37">
        <v>27290415.550000001</v>
      </c>
      <c r="I53" s="37">
        <v>-796393.56</v>
      </c>
      <c r="J53" s="37">
        <v>0</v>
      </c>
      <c r="K53" s="37">
        <v>15044590.529999999</v>
      </c>
    </row>
    <row r="54" spans="1:11" ht="15" customHeight="1" x14ac:dyDescent="0.25">
      <c r="A54" s="36">
        <v>6</v>
      </c>
      <c r="B54" s="36" t="s">
        <v>147</v>
      </c>
      <c r="C54" s="37">
        <v>6456</v>
      </c>
      <c r="D54" s="37">
        <v>15223858</v>
      </c>
      <c r="E54" s="37">
        <v>113139182.73999999</v>
      </c>
      <c r="F54" s="37">
        <v>98874088.390000001</v>
      </c>
      <c r="G54" s="37">
        <v>71694102.209999993</v>
      </c>
      <c r="H54" s="37">
        <v>16941795.59</v>
      </c>
      <c r="I54" s="37">
        <v>-146960.23000000001</v>
      </c>
      <c r="J54" s="37">
        <v>0</v>
      </c>
      <c r="K54" s="37">
        <v>123230413.09999999</v>
      </c>
    </row>
    <row r="55" spans="1:11" ht="15" customHeight="1" x14ac:dyDescent="0.25">
      <c r="A55" s="36">
        <v>7</v>
      </c>
      <c r="B55" s="36" t="s">
        <v>148</v>
      </c>
      <c r="C55" s="37">
        <v>135936</v>
      </c>
      <c r="D55" s="37">
        <v>254352</v>
      </c>
      <c r="E55" s="37">
        <v>282473331.19</v>
      </c>
      <c r="F55" s="37">
        <v>4556484.72</v>
      </c>
      <c r="G55" s="37">
        <v>9439530.5</v>
      </c>
      <c r="H55" s="37">
        <v>2520494.13</v>
      </c>
      <c r="I55" s="37">
        <v>19784981.780000001</v>
      </c>
      <c r="J55" s="37">
        <v>0</v>
      </c>
      <c r="K55" s="37">
        <v>294854773.06</v>
      </c>
    </row>
    <row r="56" spans="1:11" ht="15" customHeight="1" x14ac:dyDescent="0.25">
      <c r="A56" s="36">
        <v>8</v>
      </c>
      <c r="B56" s="36" t="s">
        <v>149</v>
      </c>
      <c r="C56" s="37">
        <v>4324</v>
      </c>
      <c r="D56" s="37">
        <v>0</v>
      </c>
      <c r="E56" s="37">
        <v>1332331.42</v>
      </c>
      <c r="F56" s="37">
        <v>1389112.42</v>
      </c>
      <c r="G56" s="37">
        <v>567985.43999999994</v>
      </c>
      <c r="H56" s="37">
        <v>568145.06000000006</v>
      </c>
      <c r="I56" s="37">
        <v>-10650.08</v>
      </c>
      <c r="J56" s="37">
        <v>0</v>
      </c>
      <c r="K56" s="37">
        <v>1574663.26</v>
      </c>
    </row>
    <row r="57" spans="1:11" ht="15" customHeight="1" x14ac:dyDescent="0.25">
      <c r="A57" s="36">
        <v>9</v>
      </c>
      <c r="B57" s="36" t="s">
        <v>150</v>
      </c>
      <c r="C57" s="37">
        <v>2216</v>
      </c>
      <c r="D57" s="37">
        <v>740096</v>
      </c>
      <c r="E57" s="37">
        <v>53130210.409999996</v>
      </c>
      <c r="F57" s="37">
        <v>4073417.13</v>
      </c>
      <c r="G57" s="37">
        <v>3613576.49</v>
      </c>
      <c r="H57" s="37">
        <v>-29470.62</v>
      </c>
      <c r="I57" s="37">
        <v>0</v>
      </c>
      <c r="J57" s="37">
        <v>0</v>
      </c>
      <c r="K57" s="37">
        <v>53619521.670000002</v>
      </c>
    </row>
    <row r="58" spans="1:11" ht="15" customHeight="1" x14ac:dyDescent="0.25">
      <c r="A58" s="36">
        <v>10</v>
      </c>
      <c r="B58" s="36" t="s">
        <v>180</v>
      </c>
      <c r="C58" s="37">
        <v>0</v>
      </c>
      <c r="D58" s="37">
        <v>0</v>
      </c>
      <c r="E58" s="37">
        <v>-747024.08</v>
      </c>
      <c r="F58" s="37">
        <v>0</v>
      </c>
      <c r="G58" s="37">
        <v>806193.65</v>
      </c>
      <c r="H58" s="37">
        <v>-910101.61</v>
      </c>
      <c r="I58" s="37">
        <v>0</v>
      </c>
      <c r="J58" s="37">
        <v>0</v>
      </c>
      <c r="K58" s="37">
        <v>-643116.12</v>
      </c>
    </row>
    <row r="59" spans="1:11" ht="15" customHeight="1" x14ac:dyDescent="0.25">
      <c r="A59" s="36">
        <v>11</v>
      </c>
      <c r="B59" s="36" t="s">
        <v>181</v>
      </c>
      <c r="C59" s="37">
        <v>2784347</v>
      </c>
      <c r="D59" s="37">
        <v>1101621900</v>
      </c>
      <c r="E59" s="37">
        <v>1387782109.27</v>
      </c>
      <c r="F59" s="37">
        <v>6750776772.1099997</v>
      </c>
      <c r="G59" s="37">
        <v>5276480594.8699999</v>
      </c>
      <c r="H59" s="37">
        <v>1056371631.98</v>
      </c>
      <c r="I59" s="37">
        <v>-19774331.699999999</v>
      </c>
      <c r="J59" s="37">
        <v>0</v>
      </c>
      <c r="K59" s="37">
        <v>1785932322.8299999</v>
      </c>
    </row>
    <row r="60" spans="1:11" ht="15" customHeight="1" x14ac:dyDescent="0.25">
      <c r="A60" s="36">
        <v>12</v>
      </c>
      <c r="B60" s="36" t="s">
        <v>165</v>
      </c>
      <c r="C60" s="37">
        <v>140260</v>
      </c>
      <c r="D60" s="37">
        <v>254352</v>
      </c>
      <c r="E60" s="37">
        <v>283805662.61000001</v>
      </c>
      <c r="F60" s="37">
        <v>5945597.1399999997</v>
      </c>
      <c r="G60" s="37">
        <v>10007515.939999999</v>
      </c>
      <c r="H60" s="37">
        <v>3088639.19</v>
      </c>
      <c r="I60" s="37">
        <v>19774331.699999999</v>
      </c>
      <c r="J60" s="37">
        <v>0</v>
      </c>
      <c r="K60" s="37">
        <v>296429436.31999999</v>
      </c>
    </row>
    <row r="61" spans="1:11" ht="15" customHeight="1" x14ac:dyDescent="0.25">
      <c r="A61" s="36">
        <v>13</v>
      </c>
      <c r="B61" s="36" t="s">
        <v>153</v>
      </c>
      <c r="C61" s="37">
        <v>8792</v>
      </c>
      <c r="D61" s="37">
        <v>9670530</v>
      </c>
      <c r="E61" s="37">
        <v>76573264.980000004</v>
      </c>
      <c r="F61" s="37">
        <v>102388145.14</v>
      </c>
      <c r="G61" s="37">
        <v>95233532.769999996</v>
      </c>
      <c r="H61" s="37">
        <v>4729268.68</v>
      </c>
      <c r="I61" s="37">
        <v>0</v>
      </c>
      <c r="J61" s="37">
        <v>0</v>
      </c>
      <c r="K61" s="37">
        <v>78998608.670000002</v>
      </c>
    </row>
    <row r="62" spans="1:11" ht="15" customHeight="1" x14ac:dyDescent="0.25">
      <c r="A62" s="36">
        <v>14</v>
      </c>
      <c r="B62" s="36" t="s">
        <v>154</v>
      </c>
      <c r="C62" s="37">
        <v>2933399</v>
      </c>
      <c r="D62" s="37">
        <v>1111546782</v>
      </c>
      <c r="E62" s="37">
        <v>1748161036.8599999</v>
      </c>
      <c r="F62" s="37">
        <v>6859110514.3900003</v>
      </c>
      <c r="G62" s="37">
        <v>5381721643.5799999</v>
      </c>
      <c r="H62" s="37">
        <v>1064189539.85</v>
      </c>
      <c r="I62" s="37">
        <v>0</v>
      </c>
      <c r="J62" s="37">
        <v>0</v>
      </c>
      <c r="K62" s="37">
        <v>2161360367.8200002</v>
      </c>
    </row>
    <row r="63" spans="1:11" ht="15" customHeight="1" x14ac:dyDescent="0.25">
      <c r="A63" s="35" t="s">
        <v>141</v>
      </c>
      <c r="B63" s="35"/>
      <c r="C63" s="35"/>
      <c r="D63" s="35"/>
      <c r="E63" s="35"/>
      <c r="F63" s="35"/>
      <c r="G63" s="35"/>
      <c r="H63" s="35"/>
      <c r="I63" s="35"/>
      <c r="J63" s="35"/>
      <c r="K63" s="35"/>
    </row>
    <row r="64" spans="1:11" ht="15" customHeight="1" x14ac:dyDescent="0.25">
      <c r="A64" s="35" t="s">
        <v>182</v>
      </c>
      <c r="B64" s="35"/>
      <c r="C64" s="35"/>
      <c r="D64" s="35"/>
      <c r="E64" s="35"/>
      <c r="F64" s="35"/>
      <c r="G64" s="35"/>
      <c r="H64" s="35"/>
      <c r="I64" s="35"/>
      <c r="J64" s="35"/>
      <c r="K64" s="35"/>
    </row>
    <row r="65" spans="1:11" ht="15" customHeight="1" x14ac:dyDescent="0.25">
      <c r="A65" s="35" t="s">
        <v>141</v>
      </c>
      <c r="B65" s="35"/>
      <c r="C65" s="35"/>
      <c r="D65" s="35"/>
      <c r="E65" s="35"/>
      <c r="F65" s="35"/>
      <c r="G65" s="35"/>
      <c r="H65" s="35"/>
      <c r="I65" s="35"/>
      <c r="J65" s="35"/>
      <c r="K65" s="35"/>
    </row>
    <row r="66" spans="1:11" ht="15" customHeight="1" x14ac:dyDescent="0.3">
      <c r="A66" s="33" t="s">
        <v>130</v>
      </c>
      <c r="B66" s="33" t="s">
        <v>131</v>
      </c>
      <c r="C66" s="34" t="s">
        <v>180</v>
      </c>
      <c r="D66" s="34" t="s">
        <v>183</v>
      </c>
      <c r="E66" s="34" t="s">
        <v>184</v>
      </c>
      <c r="F66" s="34" t="s">
        <v>185</v>
      </c>
      <c r="G66" s="34" t="s">
        <v>186</v>
      </c>
      <c r="H66" s="34" t="s">
        <v>187</v>
      </c>
      <c r="I66" s="34" t="s">
        <v>188</v>
      </c>
      <c r="J66" s="34" t="s">
        <v>189</v>
      </c>
      <c r="K66" s="37"/>
    </row>
    <row r="67" spans="1:11" ht="15" customHeight="1" x14ac:dyDescent="0.3">
      <c r="A67" s="36"/>
      <c r="B67" s="36"/>
      <c r="C67" s="34" t="s">
        <v>190</v>
      </c>
      <c r="D67" s="34" t="s">
        <v>191</v>
      </c>
      <c r="E67" s="34" t="s">
        <v>192</v>
      </c>
      <c r="F67" s="34" t="s">
        <v>193</v>
      </c>
      <c r="G67" s="34" t="s">
        <v>194</v>
      </c>
      <c r="H67" s="34" t="s">
        <v>164</v>
      </c>
      <c r="I67" s="34" t="s">
        <v>195</v>
      </c>
      <c r="J67" s="34" t="s">
        <v>196</v>
      </c>
      <c r="K67" s="34" t="s">
        <v>145</v>
      </c>
    </row>
    <row r="68" spans="1:11" ht="15" customHeight="1" x14ac:dyDescent="0.25">
      <c r="A68" s="35" t="s">
        <v>141</v>
      </c>
      <c r="B68" s="35"/>
      <c r="C68" s="35"/>
      <c r="D68" s="35"/>
      <c r="E68" s="35"/>
      <c r="F68" s="35"/>
      <c r="G68" s="35"/>
      <c r="H68" s="35"/>
      <c r="I68" s="35"/>
      <c r="J68" s="35"/>
      <c r="K68" s="35"/>
    </row>
    <row r="69" spans="1:11" ht="15" customHeight="1" x14ac:dyDescent="0.25">
      <c r="A69" s="36">
        <v>1</v>
      </c>
      <c r="B69" s="36" t="s">
        <v>2</v>
      </c>
      <c r="C69" s="37">
        <v>676896.21</v>
      </c>
      <c r="D69" s="37">
        <v>396889374.73000002</v>
      </c>
      <c r="E69" s="37">
        <v>52620828.579999998</v>
      </c>
      <c r="F69" s="37">
        <v>-11156.78</v>
      </c>
      <c r="G69" s="37">
        <v>22613993.010000002</v>
      </c>
      <c r="H69" s="37">
        <v>0</v>
      </c>
      <c r="I69" s="37">
        <v>0</v>
      </c>
      <c r="J69" s="37">
        <v>0</v>
      </c>
      <c r="K69" s="37">
        <v>472789935.75</v>
      </c>
    </row>
    <row r="70" spans="1:11" ht="15" customHeight="1" x14ac:dyDescent="0.25">
      <c r="A70" s="36">
        <v>2</v>
      </c>
      <c r="B70" s="36" t="s">
        <v>142</v>
      </c>
      <c r="C70" s="37">
        <v>510</v>
      </c>
      <c r="D70" s="37">
        <v>3998473.44</v>
      </c>
      <c r="E70" s="37">
        <v>2756635.8</v>
      </c>
      <c r="F70" s="37">
        <v>0</v>
      </c>
      <c r="G70" s="37">
        <v>1144315.07</v>
      </c>
      <c r="H70" s="37">
        <v>7701400.0800000001</v>
      </c>
      <c r="I70" s="37">
        <v>0</v>
      </c>
      <c r="J70" s="37">
        <v>29930.87</v>
      </c>
      <c r="K70" s="37">
        <v>15631265.26</v>
      </c>
    </row>
    <row r="71" spans="1:11" ht="15" customHeight="1" x14ac:dyDescent="0.25">
      <c r="A71" s="36">
        <v>3</v>
      </c>
      <c r="B71" s="36" t="s">
        <v>143</v>
      </c>
      <c r="C71" s="37">
        <v>213935.94</v>
      </c>
      <c r="D71" s="37">
        <v>169089710.22999999</v>
      </c>
      <c r="E71" s="37">
        <v>70601060.400000006</v>
      </c>
      <c r="F71" s="37">
        <v>120635842.39</v>
      </c>
      <c r="G71" s="37">
        <v>11334100.140000001</v>
      </c>
      <c r="H71" s="37">
        <v>0</v>
      </c>
      <c r="I71" s="37">
        <v>0</v>
      </c>
      <c r="J71" s="37">
        <v>0</v>
      </c>
      <c r="K71" s="37">
        <v>371874649.10000002</v>
      </c>
    </row>
    <row r="72" spans="1:11" ht="15" customHeight="1" x14ac:dyDescent="0.25">
      <c r="A72" s="36"/>
      <c r="B72" s="36" t="s">
        <v>144</v>
      </c>
      <c r="C72" s="37"/>
      <c r="D72" s="37">
        <v>1889298.78</v>
      </c>
      <c r="E72" s="37">
        <v>2864053.84</v>
      </c>
      <c r="F72" s="37">
        <v>5386.68</v>
      </c>
      <c r="G72" s="37"/>
      <c r="H72" s="37"/>
      <c r="I72" s="37"/>
      <c r="J72" s="37"/>
      <c r="K72" s="37">
        <v>4758739.3</v>
      </c>
    </row>
    <row r="73" spans="1:11" ht="15" customHeight="1" x14ac:dyDescent="0.25">
      <c r="A73" s="36"/>
      <c r="B73" s="36" t="s">
        <v>145</v>
      </c>
      <c r="C73" s="37">
        <v>213935.94</v>
      </c>
      <c r="D73" s="37">
        <v>170979009.00999999</v>
      </c>
      <c r="E73" s="37">
        <v>73465114.239999995</v>
      </c>
      <c r="F73" s="37">
        <v>120641229.06999999</v>
      </c>
      <c r="G73" s="37">
        <v>11334100.140000001</v>
      </c>
      <c r="H73" s="37">
        <v>0</v>
      </c>
      <c r="I73" s="37">
        <v>0</v>
      </c>
      <c r="J73" s="37">
        <v>0</v>
      </c>
      <c r="K73" s="37">
        <v>376633388.39999998</v>
      </c>
    </row>
    <row r="74" spans="1:11" ht="15" customHeight="1" x14ac:dyDescent="0.25">
      <c r="A74" s="36">
        <v>4</v>
      </c>
      <c r="B74" s="36" t="s">
        <v>146</v>
      </c>
      <c r="C74" s="37">
        <v>0</v>
      </c>
      <c r="D74" s="37">
        <v>11034658.880000001</v>
      </c>
      <c r="E74" s="37">
        <v>4158318.73</v>
      </c>
      <c r="F74" s="37">
        <v>4259002.55</v>
      </c>
      <c r="G74" s="37">
        <v>2660400.7999999998</v>
      </c>
      <c r="H74" s="37">
        <v>130641291.38</v>
      </c>
      <c r="I74" s="37">
        <v>0</v>
      </c>
      <c r="J74" s="37">
        <v>0</v>
      </c>
      <c r="K74" s="37">
        <v>152753672.34</v>
      </c>
    </row>
    <row r="75" spans="1:11" ht="15" customHeight="1" x14ac:dyDescent="0.25">
      <c r="A75" s="36">
        <v>5</v>
      </c>
      <c r="B75" s="36" t="s">
        <v>5</v>
      </c>
      <c r="C75" s="37">
        <v>3944</v>
      </c>
      <c r="D75" s="37">
        <v>7038904.7400000002</v>
      </c>
      <c r="E75" s="37">
        <v>16782524.280000001</v>
      </c>
      <c r="F75" s="37">
        <v>0</v>
      </c>
      <c r="G75" s="37">
        <v>3465042.53</v>
      </c>
      <c r="H75" s="37">
        <v>0</v>
      </c>
      <c r="I75" s="37">
        <v>0</v>
      </c>
      <c r="J75" s="37">
        <v>0</v>
      </c>
      <c r="K75" s="37">
        <v>27290415.550000001</v>
      </c>
    </row>
    <row r="76" spans="1:11" ht="15" customHeight="1" x14ac:dyDescent="0.25">
      <c r="A76" s="36">
        <v>6</v>
      </c>
      <c r="B76" s="36" t="s">
        <v>147</v>
      </c>
      <c r="C76" s="37">
        <v>14815.46</v>
      </c>
      <c r="D76" s="37">
        <v>14875892.949999999</v>
      </c>
      <c r="E76" s="37">
        <v>1945850.05</v>
      </c>
      <c r="F76" s="37">
        <v>-36525.760000000002</v>
      </c>
      <c r="G76" s="37">
        <v>141762.89000000001</v>
      </c>
      <c r="H76" s="37">
        <v>0</v>
      </c>
      <c r="I76" s="37">
        <v>0</v>
      </c>
      <c r="J76" s="37">
        <v>0</v>
      </c>
      <c r="K76" s="37">
        <v>16941795.59</v>
      </c>
    </row>
    <row r="77" spans="1:11" ht="15" customHeight="1" x14ac:dyDescent="0.25">
      <c r="A77" s="36">
        <v>7</v>
      </c>
      <c r="B77" s="36" t="s">
        <v>148</v>
      </c>
      <c r="C77" s="37">
        <v>0</v>
      </c>
      <c r="D77" s="37">
        <v>1409218.22</v>
      </c>
      <c r="E77" s="37">
        <v>1097712.6200000001</v>
      </c>
      <c r="F77" s="37">
        <v>1805.77</v>
      </c>
      <c r="G77" s="37">
        <v>0</v>
      </c>
      <c r="H77" s="37">
        <v>658.4</v>
      </c>
      <c r="I77" s="37">
        <v>0</v>
      </c>
      <c r="J77" s="37">
        <v>11099.12</v>
      </c>
      <c r="K77" s="37">
        <v>2520494.13</v>
      </c>
    </row>
    <row r="78" spans="1:11" ht="15" customHeight="1" x14ac:dyDescent="0.25">
      <c r="A78" s="36">
        <v>8</v>
      </c>
      <c r="B78" s="36" t="s">
        <v>149</v>
      </c>
      <c r="C78" s="37">
        <v>0</v>
      </c>
      <c r="D78" s="37">
        <v>1704.02</v>
      </c>
      <c r="E78" s="37">
        <v>549022.04</v>
      </c>
      <c r="F78" s="37">
        <v>17419</v>
      </c>
      <c r="G78" s="37">
        <v>0</v>
      </c>
      <c r="H78" s="37">
        <v>0</v>
      </c>
      <c r="I78" s="37">
        <v>0</v>
      </c>
      <c r="J78" s="37">
        <v>0</v>
      </c>
      <c r="K78" s="37">
        <v>568145.06000000006</v>
      </c>
    </row>
    <row r="79" spans="1:11" ht="15" customHeight="1" x14ac:dyDescent="0.25">
      <c r="A79" s="36">
        <v>9</v>
      </c>
      <c r="B79" s="36" t="s">
        <v>150</v>
      </c>
      <c r="C79" s="37"/>
      <c r="D79" s="37">
        <v>4579.8</v>
      </c>
      <c r="E79" s="37">
        <v>-34050.42</v>
      </c>
      <c r="F79" s="37">
        <v>0</v>
      </c>
      <c r="G79" s="37"/>
      <c r="H79" s="37"/>
      <c r="I79" s="37"/>
      <c r="J79" s="37"/>
      <c r="K79" s="37">
        <v>-29470.62</v>
      </c>
    </row>
    <row r="80" spans="1:11" ht="15" customHeight="1" x14ac:dyDescent="0.25">
      <c r="A80" s="36">
        <v>10</v>
      </c>
      <c r="B80" s="36" t="s">
        <v>180</v>
      </c>
      <c r="C80" s="37">
        <v>-910101.61</v>
      </c>
      <c r="D80" s="37">
        <v>0</v>
      </c>
      <c r="E80" s="37">
        <v>0</v>
      </c>
      <c r="F80" s="37">
        <v>0</v>
      </c>
      <c r="G80" s="37">
        <v>0</v>
      </c>
      <c r="H80" s="37">
        <v>0</v>
      </c>
      <c r="I80" s="37">
        <v>0</v>
      </c>
      <c r="J80" s="37">
        <v>0</v>
      </c>
      <c r="K80" s="37">
        <v>-910101.61</v>
      </c>
    </row>
    <row r="81" spans="1:13" ht="15" customHeight="1" x14ac:dyDescent="0.25">
      <c r="A81" s="36">
        <v>11</v>
      </c>
      <c r="B81" s="36" t="s">
        <v>151</v>
      </c>
      <c r="C81" s="37">
        <v>0</v>
      </c>
      <c r="D81" s="37">
        <v>602927014.97000003</v>
      </c>
      <c r="E81" s="37">
        <v>148865217.84</v>
      </c>
      <c r="F81" s="37">
        <v>124847162.40000001</v>
      </c>
      <c r="G81" s="37">
        <v>41359614.439999998</v>
      </c>
      <c r="H81" s="37">
        <v>138342691.46000001</v>
      </c>
      <c r="I81" s="37">
        <v>0</v>
      </c>
      <c r="J81" s="37">
        <v>29930.87</v>
      </c>
      <c r="K81" s="37">
        <v>1056371631.98</v>
      </c>
    </row>
    <row r="82" spans="1:13" ht="15" customHeight="1" x14ac:dyDescent="0.25">
      <c r="A82" s="36">
        <v>12</v>
      </c>
      <c r="B82" s="36" t="s">
        <v>165</v>
      </c>
      <c r="C82" s="37">
        <v>0</v>
      </c>
      <c r="D82" s="37">
        <v>1410922.24</v>
      </c>
      <c r="E82" s="37">
        <v>1646734.66</v>
      </c>
      <c r="F82" s="37">
        <v>19224.77</v>
      </c>
      <c r="G82" s="37">
        <v>0</v>
      </c>
      <c r="H82" s="37">
        <v>658.4</v>
      </c>
      <c r="I82" s="37">
        <v>0</v>
      </c>
      <c r="J82" s="37">
        <v>11099.12</v>
      </c>
      <c r="K82" s="37">
        <v>3088639.19</v>
      </c>
    </row>
    <row r="83" spans="1:13" ht="15" customHeight="1" x14ac:dyDescent="0.25">
      <c r="A83" s="36">
        <v>13</v>
      </c>
      <c r="B83" s="36" t="s">
        <v>153</v>
      </c>
      <c r="C83" s="37">
        <v>0</v>
      </c>
      <c r="D83" s="37">
        <v>1893878.58</v>
      </c>
      <c r="E83" s="37">
        <v>2830003.42</v>
      </c>
      <c r="F83" s="37">
        <v>5386.68</v>
      </c>
      <c r="G83" s="37">
        <v>0</v>
      </c>
      <c r="H83" s="37">
        <v>0</v>
      </c>
      <c r="I83" s="37">
        <v>0</v>
      </c>
      <c r="J83" s="37">
        <v>0</v>
      </c>
      <c r="K83" s="37">
        <v>4729268.68</v>
      </c>
    </row>
    <row r="84" spans="1:13" ht="15" customHeight="1" x14ac:dyDescent="0.25">
      <c r="A84" s="36">
        <v>14</v>
      </c>
      <c r="B84" s="36" t="s">
        <v>154</v>
      </c>
      <c r="C84" s="37">
        <v>0</v>
      </c>
      <c r="D84" s="37">
        <v>606231815.78999996</v>
      </c>
      <c r="E84" s="37">
        <v>153341955.91999999</v>
      </c>
      <c r="F84" s="37">
        <v>124871773.84999999</v>
      </c>
      <c r="G84" s="37">
        <v>41359614.439999998</v>
      </c>
      <c r="H84" s="37">
        <v>138343349.86000001</v>
      </c>
      <c r="I84" s="37">
        <v>0</v>
      </c>
      <c r="J84" s="37">
        <v>41029.99</v>
      </c>
      <c r="K84" s="37">
        <v>1064189539.85</v>
      </c>
    </row>
    <row r="85" spans="1:13" ht="15" customHeight="1" x14ac:dyDescent="0.25">
      <c r="A85" s="35" t="s">
        <v>141</v>
      </c>
      <c r="B85" s="35"/>
      <c r="C85" s="35"/>
      <c r="D85" s="35"/>
      <c r="E85" s="35"/>
      <c r="F85" s="35"/>
      <c r="G85" s="35"/>
      <c r="H85" s="35"/>
      <c r="I85" s="35"/>
      <c r="J85" s="35"/>
      <c r="K85" s="35"/>
    </row>
    <row r="93" spans="1:13" ht="15" customHeight="1" x14ac:dyDescent="0.25">
      <c r="B93" s="40" t="s">
        <v>197</v>
      </c>
      <c r="C93" s="40"/>
      <c r="D93" s="40"/>
      <c r="E93" s="40"/>
      <c r="F93" s="40"/>
    </row>
    <row r="94" spans="1:13" ht="15" customHeight="1" x14ac:dyDescent="0.25">
      <c r="B94" s="41"/>
      <c r="C94" s="41"/>
      <c r="D94" s="41"/>
      <c r="E94" s="41"/>
      <c r="F94" s="41"/>
    </row>
    <row r="95" spans="1:13" ht="15" customHeight="1" x14ac:dyDescent="0.25">
      <c r="B95" s="40" t="s">
        <v>198</v>
      </c>
      <c r="C95" s="40"/>
      <c r="D95" s="40"/>
      <c r="E95" s="40"/>
      <c r="F95" s="40"/>
      <c r="G95" s="40"/>
      <c r="H95" s="40"/>
      <c r="I95" s="40"/>
      <c r="J95" s="40"/>
      <c r="K95" s="40"/>
      <c r="L95" s="40"/>
      <c r="M95" s="40"/>
    </row>
    <row r="96" spans="1:13" ht="15" customHeight="1" x14ac:dyDescent="0.25">
      <c r="B96" s="42" t="s">
        <v>199</v>
      </c>
      <c r="C96" s="43" t="s">
        <v>200</v>
      </c>
      <c r="D96" s="41" t="s">
        <v>201</v>
      </c>
      <c r="E96" s="41" t="s">
        <v>202</v>
      </c>
      <c r="F96" s="41" t="s">
        <v>203</v>
      </c>
      <c r="G96" s="41" t="s">
        <v>204</v>
      </c>
      <c r="H96" s="41" t="s">
        <v>205</v>
      </c>
      <c r="I96" s="41" t="s">
        <v>206</v>
      </c>
      <c r="J96" s="41" t="s">
        <v>207</v>
      </c>
      <c r="K96" s="41" t="s">
        <v>208</v>
      </c>
      <c r="L96" s="41" t="s">
        <v>209</v>
      </c>
      <c r="M96" s="41"/>
    </row>
    <row r="97" spans="2:13" ht="15" customHeight="1" x14ac:dyDescent="0.25">
      <c r="B97" s="40" t="s">
        <v>198</v>
      </c>
      <c r="C97" s="40"/>
      <c r="D97" s="40"/>
      <c r="E97" s="40"/>
      <c r="F97" s="40"/>
      <c r="G97" s="40"/>
      <c r="H97" s="40"/>
      <c r="I97" s="40"/>
      <c r="J97" s="40"/>
      <c r="K97" s="40"/>
      <c r="L97" s="40"/>
      <c r="M97" s="40"/>
    </row>
    <row r="98" spans="2:13" ht="15" customHeight="1" x14ac:dyDescent="0.25">
      <c r="B98" s="42">
        <v>1</v>
      </c>
      <c r="C98" s="43" t="s">
        <v>210</v>
      </c>
      <c r="D98" s="41">
        <v>692603720.38999999</v>
      </c>
      <c r="E98" s="41">
        <v>4495794941.0500002</v>
      </c>
      <c r="F98" s="41">
        <v>228089997.05000001</v>
      </c>
      <c r="G98" s="41">
        <v>1203211432.4200001</v>
      </c>
      <c r="H98" s="41">
        <v>0</v>
      </c>
      <c r="I98" s="41">
        <v>6730906.5899999999</v>
      </c>
      <c r="J98" s="41">
        <v>53726118.039999999</v>
      </c>
      <c r="K98" s="41">
        <v>-63618893.590000004</v>
      </c>
      <c r="L98" s="41">
        <v>-11142206.23</v>
      </c>
      <c r="M98" s="41"/>
    </row>
    <row r="99" spans="2:13" ht="15" customHeight="1" x14ac:dyDescent="0.25">
      <c r="B99" s="42">
        <v>2</v>
      </c>
      <c r="C99" s="43" t="s">
        <v>211</v>
      </c>
      <c r="D99" s="41">
        <v>46307680</v>
      </c>
      <c r="E99" s="41">
        <v>454218764.30000001</v>
      </c>
      <c r="F99" s="41">
        <v>0</v>
      </c>
      <c r="G99" s="41">
        <v>109229986.54000001</v>
      </c>
      <c r="H99" s="41">
        <v>0</v>
      </c>
      <c r="I99" s="41">
        <v>0</v>
      </c>
      <c r="J99" s="41">
        <v>0</v>
      </c>
      <c r="K99" s="41">
        <v>-7437025.4000000004</v>
      </c>
      <c r="L99" s="41">
        <v>-4542187.6399999997</v>
      </c>
      <c r="M99" s="41"/>
    </row>
    <row r="100" spans="2:13" ht="15" customHeight="1" x14ac:dyDescent="0.25">
      <c r="B100" s="42">
        <v>3</v>
      </c>
      <c r="C100" s="43" t="s">
        <v>212</v>
      </c>
      <c r="D100" s="41">
        <v>469560</v>
      </c>
      <c r="E100" s="41">
        <v>490835.9</v>
      </c>
      <c r="F100" s="41">
        <v>0</v>
      </c>
      <c r="G100" s="41">
        <v>0</v>
      </c>
      <c r="H100" s="41">
        <v>0</v>
      </c>
      <c r="I100" s="41">
        <v>37123.879999999997</v>
      </c>
      <c r="J100" s="41">
        <v>0</v>
      </c>
      <c r="K100" s="41">
        <v>-2045.39</v>
      </c>
      <c r="L100" s="41">
        <v>0</v>
      </c>
      <c r="M100" s="41"/>
    </row>
    <row r="101" spans="2:13" ht="15" customHeight="1" x14ac:dyDescent="0.25">
      <c r="B101" s="42">
        <v>4</v>
      </c>
      <c r="C101" s="43" t="s">
        <v>213</v>
      </c>
      <c r="D101" s="41">
        <v>0</v>
      </c>
      <c r="E101" s="41">
        <v>0</v>
      </c>
      <c r="F101" s="41">
        <v>0</v>
      </c>
      <c r="G101" s="41">
        <v>0</v>
      </c>
      <c r="H101" s="41">
        <v>0</v>
      </c>
      <c r="I101" s="41">
        <v>0</v>
      </c>
      <c r="J101" s="41">
        <v>0</v>
      </c>
      <c r="K101" s="41">
        <v>0</v>
      </c>
      <c r="L101" s="41">
        <v>0</v>
      </c>
      <c r="M101" s="41"/>
    </row>
    <row r="102" spans="2:13" ht="15" customHeight="1" x14ac:dyDescent="0.25">
      <c r="B102" s="42">
        <v>5</v>
      </c>
      <c r="C102" s="43" t="s">
        <v>214</v>
      </c>
      <c r="D102" s="41">
        <v>0</v>
      </c>
      <c r="E102" s="41">
        <v>0</v>
      </c>
      <c r="F102" s="41">
        <v>0</v>
      </c>
      <c r="G102" s="41">
        <v>0</v>
      </c>
      <c r="H102" s="41">
        <v>0</v>
      </c>
      <c r="I102" s="41">
        <v>0</v>
      </c>
      <c r="J102" s="41">
        <v>0</v>
      </c>
      <c r="K102" s="41">
        <v>0</v>
      </c>
      <c r="L102" s="41">
        <v>0</v>
      </c>
      <c r="M102" s="41"/>
    </row>
    <row r="103" spans="2:13" ht="15" customHeight="1" x14ac:dyDescent="0.25">
      <c r="B103" s="42">
        <v>6</v>
      </c>
      <c r="C103" s="43" t="s">
        <v>215</v>
      </c>
      <c r="D103" s="41">
        <v>0</v>
      </c>
      <c r="E103" s="41">
        <v>0</v>
      </c>
      <c r="F103" s="41">
        <v>0</v>
      </c>
      <c r="G103" s="41">
        <v>0</v>
      </c>
      <c r="H103" s="41">
        <v>0</v>
      </c>
      <c r="I103" s="41">
        <v>0</v>
      </c>
      <c r="J103" s="41">
        <v>0</v>
      </c>
      <c r="K103" s="41">
        <v>0</v>
      </c>
      <c r="L103" s="41">
        <v>0</v>
      </c>
      <c r="M103" s="41"/>
    </row>
    <row r="104" spans="2:13" ht="15" customHeight="1" x14ac:dyDescent="0.25">
      <c r="B104" s="42">
        <v>7</v>
      </c>
      <c r="C104" s="43" t="s">
        <v>216</v>
      </c>
      <c r="D104" s="41">
        <v>0</v>
      </c>
      <c r="E104" s="41">
        <v>0</v>
      </c>
      <c r="F104" s="41">
        <v>0</v>
      </c>
      <c r="G104" s="41">
        <v>0</v>
      </c>
      <c r="H104" s="41">
        <v>0</v>
      </c>
      <c r="I104" s="41">
        <v>0</v>
      </c>
      <c r="J104" s="41">
        <v>0</v>
      </c>
      <c r="K104" s="41">
        <v>0</v>
      </c>
      <c r="L104" s="41">
        <v>0</v>
      </c>
      <c r="M104" s="41"/>
    </row>
    <row r="105" spans="2:13" ht="15" customHeight="1" x14ac:dyDescent="0.25">
      <c r="B105" s="42">
        <v>8</v>
      </c>
      <c r="C105" s="43" t="s">
        <v>217</v>
      </c>
      <c r="D105" s="41">
        <v>0</v>
      </c>
      <c r="E105" s="41">
        <v>0</v>
      </c>
      <c r="F105" s="41">
        <v>0</v>
      </c>
      <c r="G105" s="41">
        <v>0</v>
      </c>
      <c r="H105" s="41">
        <v>0</v>
      </c>
      <c r="I105" s="41">
        <v>0</v>
      </c>
      <c r="J105" s="41">
        <v>186372.62</v>
      </c>
      <c r="K105" s="41">
        <v>0</v>
      </c>
      <c r="L105" s="41">
        <v>0</v>
      </c>
      <c r="M105" s="41"/>
    </row>
    <row r="106" spans="2:13" ht="15" customHeight="1" x14ac:dyDescent="0.25">
      <c r="B106" s="42">
        <v>9</v>
      </c>
      <c r="C106" s="43" t="s">
        <v>149</v>
      </c>
      <c r="D106" s="41">
        <v>9967895.7400000002</v>
      </c>
      <c r="E106" s="41">
        <v>0</v>
      </c>
      <c r="F106" s="41">
        <v>0</v>
      </c>
      <c r="G106" s="41">
        <v>0</v>
      </c>
      <c r="H106" s="41">
        <v>0</v>
      </c>
      <c r="I106" s="41">
        <v>0</v>
      </c>
      <c r="J106" s="41">
        <v>200288</v>
      </c>
      <c r="K106" s="41">
        <v>0</v>
      </c>
      <c r="L106" s="41">
        <v>0</v>
      </c>
      <c r="M106" s="41"/>
    </row>
    <row r="107" spans="2:13" ht="15" customHeight="1" x14ac:dyDescent="0.25">
      <c r="B107" s="42">
        <v>10</v>
      </c>
      <c r="C107" s="43" t="s">
        <v>218</v>
      </c>
      <c r="D107" s="41">
        <v>1710700</v>
      </c>
      <c r="E107" s="41">
        <v>12852778</v>
      </c>
      <c r="F107" s="41">
        <v>380456.65</v>
      </c>
      <c r="G107" s="41">
        <v>3556151.92</v>
      </c>
      <c r="H107" s="41">
        <v>0</v>
      </c>
      <c r="I107" s="41">
        <v>384611.36</v>
      </c>
      <c r="J107" s="41">
        <v>0</v>
      </c>
      <c r="K107" s="41">
        <v>-84009.48</v>
      </c>
      <c r="L107" s="41">
        <v>0</v>
      </c>
      <c r="M107" s="41"/>
    </row>
    <row r="108" spans="2:13" ht="15" customHeight="1" x14ac:dyDescent="0.25">
      <c r="B108" s="40" t="s">
        <v>198</v>
      </c>
      <c r="C108" s="40"/>
      <c r="D108" s="40"/>
      <c r="E108" s="40"/>
      <c r="F108" s="40"/>
      <c r="G108" s="40"/>
      <c r="H108" s="40"/>
      <c r="I108" s="40"/>
      <c r="J108" s="40"/>
      <c r="K108" s="40"/>
      <c r="L108" s="40"/>
      <c r="M108" s="40"/>
    </row>
    <row r="109" spans="2:13" ht="15" customHeight="1" x14ac:dyDescent="0.25">
      <c r="B109" s="44" t="s">
        <v>219</v>
      </c>
      <c r="C109" s="44"/>
      <c r="D109" s="41">
        <v>751059556.13</v>
      </c>
      <c r="E109" s="41">
        <v>4963357319.25</v>
      </c>
      <c r="F109" s="41">
        <v>228470453.69999999</v>
      </c>
      <c r="G109" s="41">
        <v>1315997570.8800001</v>
      </c>
      <c r="H109" s="41">
        <v>0</v>
      </c>
      <c r="I109" s="41">
        <v>7152641.8300000001</v>
      </c>
      <c r="J109" s="41">
        <v>54112778.659999996</v>
      </c>
      <c r="K109" s="41">
        <v>-71141973.859999999</v>
      </c>
      <c r="L109" s="41">
        <v>-15684393.869999999</v>
      </c>
      <c r="M109" s="41"/>
    </row>
    <row r="110" spans="2:13" ht="15" customHeight="1" x14ac:dyDescent="0.25">
      <c r="B110" s="40" t="s">
        <v>198</v>
      </c>
      <c r="C110" s="40"/>
      <c r="D110" s="40"/>
      <c r="E110" s="40"/>
      <c r="F110" s="40"/>
      <c r="G110" s="40"/>
      <c r="H110" s="40"/>
      <c r="I110" s="40"/>
      <c r="J110" s="40"/>
      <c r="K110" s="40"/>
      <c r="L110" s="40"/>
      <c r="M110"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Meter</vt:lpstr>
      <vt:lpstr>T&amp;D</vt:lpstr>
      <vt:lpstr>Sheet1</vt:lpstr>
      <vt:lpstr>Meter!Print_Area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Mr.Dileep N. Yadav</cp:lastModifiedBy>
  <cp:lastPrinted>2021-11-22T11:46:07Z</cp:lastPrinted>
  <dcterms:created xsi:type="dcterms:W3CDTF">1996-10-14T23:33:28Z</dcterms:created>
  <dcterms:modified xsi:type="dcterms:W3CDTF">2024-10-29T10:33:31Z</dcterms:modified>
</cp:coreProperties>
</file>